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4447" documentId="120_S{2AC9BD13-BADA-5192-A53E-5A8FF88502F6}" xr6:coauthVersionLast="47" xr6:coauthVersionMax="47" xr10:uidLastSave="{1A2CA066-F641-4829-B96D-0FC778AC71ED}"/>
  <bookViews>
    <workbookView xWindow="-120" yWindow="-120" windowWidth="38640" windowHeight="21120"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5" l="1"/>
  <c r="G5" i="5"/>
  <c r="I5" i="5"/>
  <c r="J5" i="5"/>
  <c r="L5" i="5"/>
  <c r="L4" i="2"/>
  <c r="J4" i="2"/>
  <c r="I4" i="2"/>
  <c r="G4" i="2"/>
  <c r="B4" i="2"/>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3" i="4"/>
  <c r="G3" i="4"/>
  <c r="I3" i="4"/>
  <c r="J3" i="4"/>
  <c r="L3" i="4"/>
  <c r="B4" i="4"/>
  <c r="G4" i="4"/>
  <c r="I4" i="4"/>
  <c r="J4" i="4"/>
  <c r="L4" i="4"/>
  <c r="B5" i="4"/>
  <c r="G5" i="4"/>
  <c r="I5" i="4"/>
  <c r="J5" i="4"/>
  <c r="L5" i="4"/>
  <c r="B6" i="4"/>
  <c r="G6" i="4"/>
  <c r="I6" i="4"/>
  <c r="J6" i="4"/>
  <c r="L6" i="4"/>
  <c r="B7" i="4"/>
  <c r="G7" i="4"/>
  <c r="I7" i="4"/>
  <c r="J7" i="4"/>
  <c r="L7" i="4"/>
  <c r="B8" i="4"/>
  <c r="G8" i="4"/>
  <c r="I8" i="4"/>
  <c r="J8" i="4"/>
  <c r="L8" i="4"/>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G2" i="5"/>
  <c r="I3" i="5"/>
  <c r="B6" i="5"/>
  <c r="I6" i="5"/>
  <c r="J6" i="5"/>
  <c r="L6" i="5"/>
  <c r="B7" i="5"/>
  <c r="I7" i="5"/>
  <c r="J7" i="5"/>
  <c r="L7" i="5"/>
  <c r="B8" i="5"/>
  <c r="I8" i="5"/>
  <c r="J8" i="5"/>
  <c r="L8" i="5"/>
  <c r="B9" i="5"/>
  <c r="I9" i="5"/>
  <c r="J9" i="5"/>
  <c r="L9" i="5"/>
  <c r="B10" i="5"/>
  <c r="I10" i="5"/>
  <c r="J10" i="5"/>
  <c r="L10" i="5"/>
  <c r="B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138" i="5"/>
  <c r="I138" i="5"/>
  <c r="J138" i="5"/>
  <c r="L138" i="5"/>
  <c r="B139" i="5"/>
  <c r="I139" i="5"/>
  <c r="J139" i="5"/>
  <c r="L139"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<sst xmlns="http://schemas.openxmlformats.org/spreadsheetml/2006/main" count="180281" uniqueCount="39125">
  <si>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</si>
  <si>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</si>
  <si>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</si>
  <si>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</si>
  <si>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</si>
  <si>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</si>
  <si>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</si>
  <si>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</si>
  <si>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</si>
  <si>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</si>
  <si>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</si>
  <si>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</si>
  <si>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</si>
  <si>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</si>
  <si>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</si>
  <si>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</si>
  <si>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</si>
  <si>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</si>
  <si>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</si>
  <si>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</si>
  <si>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</si>
  <si>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</si>
  <si>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</si>
  <si>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</si>
  <si>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</si>
  <si>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</si>
  <si>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</si>
  <si>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</si>
  <si>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</si>
  <si>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</si>
  <si>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</si>
  <si>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</si>
  <si>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</si>
  <si>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</si>
  <si>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</si>
  <si>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</si>
  <si>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</si>
  <si>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</si>
  <si>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</si>
  <si>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</si>
  <si>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</si>
  <si>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</si>
  <si>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</si>
  <si>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</si>
  <si>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</si>
  <si>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</si>
  <si>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</si>
  <si>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</si>
  <si>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</si>
  <si>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</si>
  <si>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</si>
  <si>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</si>
  <si>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</si>
  <si>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</si>
  <si>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</si>
  <si>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</si>
  <si>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</si>
  <si>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</si>
  <si>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</si>
  <si>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</si>
  <si>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</si>
  <si>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</si>
  <si>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</si>
  <si>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</si>
  <si>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</si>
  <si>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</si>
  <si>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</si>
  <si>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</si>
  <si>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</si>
  <si>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</si>
  <si>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</si>
  <si>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</si>
  <si>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</si>
  <si>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</si>
  <si>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</si>
  <si>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</si>
  <si>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</si>
  <si>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</si>
  <si>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</si>
  <si>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</si>
  <si>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</si>
  <si>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</si>
  <si>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</si>
  <si>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</si>
  <si>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</si>
  <si>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</si>
  <si>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</si>
  <si>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</si>
  <si>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</si>
  <si>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</si>
  <si>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</si>
  <si>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</si>
  <si>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</si>
  <si>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</si>
  <si>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</si>
  <si>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</si>
  <si>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</si>
  <si>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</si>
  <si>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</si>
  <si>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</si>
  <si>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</si>
  <si>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</si>
  <si>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</si>
  <si>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</si>
  <si>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</si>
  <si>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</si>
  <si>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</si>
  <si>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</si>
  <si>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</si>
  <si>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</si>
  <si>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</si>
  <si>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</si>
  <si>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</si>
  <si>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</si>
  <si>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</si>
  <si>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</si>
  <si>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</si>
  <si>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</si>
  <si>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</si>
  <si>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</si>
  <si>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</si>
  <si>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</si>
  <si>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</si>
  <si>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</si>
  <si>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</si>
  <si>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</si>
  <si>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</si>
  <si>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</si>
  <si>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</si>
  <si>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</si>
  <si>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</si>
  <si>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</si>
  <si>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</si>
  <si>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</si>
  <si>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</si>
  <si>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</si>
  <si>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</si>
  <si>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</si>
  <si>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</si>
  <si>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</si>
  <si>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</si>
  <si>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</si>
  <si>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</si>
  <si>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</si>
  <si>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</si>
  <si>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</si>
  <si>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</si>
  <si>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</si>
  <si>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</si>
  <si>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</si>
  <si>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</si>
  <si>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</si>
  <si>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</si>
  <si>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</si>
  <si>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</si>
  <si>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</si>
  <si>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</si>
  <si>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</si>
  <si>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</si>
  <si>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</si>
  <si>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</si>
  <si>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</si>
  <si>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</si>
  <si>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</si>
  <si>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</si>
  <si>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</si>
  <si>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</si>
  <si>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</si>
  <si>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</si>
  <si>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</si>
  <si>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</si>
  <si>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</si>
  <si>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</si>
  <si>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</si>
  <si>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</si>
  <si>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</si>
  <si>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</si>
  <si>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</si>
  <si>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</si>
  <si>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</si>
  <si>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</si>
  <si>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</si>
  <si>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</si>
  <si>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</si>
  <si>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</si>
  <si>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</si>
  <si>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</si>
  <si>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</si>
  <si>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</si>
  <si>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</si>
  <si>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</si>
  <si>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</si>
  <si>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</si>
  <si>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</si>
  <si>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</si>
  <si>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</si>
  <si>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</si>
  <si>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</si>
  <si>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</si>
  <si>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</si>
  <si>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</si>
  <si>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</si>
  <si>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</si>
  <si>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</si>
  <si>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</si>
  <si>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</si>
  <si>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</si>
  <si>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</si>
  <si>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</si>
  <si>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</si>
  <si>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</si>
  <si>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</si>
  <si>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</si>
  <si>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</si>
  <si>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</si>
  <si>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</si>
  <si>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</si>
  <si>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</si>
  <si>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</si>
  <si>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</si>
  <si>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</si>
  <si>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</si>
  <si>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</si>
  <si>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</si>
  <si>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</si>
  <si>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</si>
  <si>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</si>
  <si>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</si>
  <si>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</si>
  <si>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</si>
  <si>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</si>
  <si>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</si>
  <si>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</si>
  <si>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</si>
  <si>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</si>
  <si>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</si>
  <si>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</si>
  <si>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</si>
  <si>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</si>
  <si>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</si>
  <si>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</si>
  <si>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</si>
  <si>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</si>
  <si>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</si>
  <si>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</si>
  <si>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</si>
  <si>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</si>
  <si>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</si>
  <si>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</si>
  <si>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</si>
  <si>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</si>
  <si>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</si>
  <si>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</si>
  <si>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</si>
  <si>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</si>
  <si>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</si>
  <si>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</si>
  <si>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</si>
  <si>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</si>
  <si>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</si>
  <si>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</si>
  <si>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</si>
  <si>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</si>
  <si>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</si>
  <si>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</si>
  <si>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</si>
  <si>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</si>
  <si>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</si>
  <si>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</si>
  <si>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</si>
  <si>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</si>
  <si>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</si>
  <si>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</si>
  <si>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</si>
  <si>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</si>
  <si>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</si>
  <si>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</si>
  <si>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</si>
  <si>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</si>
  <si>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</si>
  <si>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</si>
  <si>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</si>
  <si>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</si>
  <si>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</si>
  <si>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</si>
  <si>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</si>
  <si>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</si>
  <si>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</si>
  <si>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</si>
  <si>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</si>
  <si>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</si>
  <si>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</si>
  <si>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</si>
  <si>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</si>
  <si>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</si>
  <si>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</si>
  <si>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</si>
  <si>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</si>
  <si>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</si>
  <si>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</si>
  <si>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</si>
  <si>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</si>
  <si>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</si>
  <si>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</si>
  <si>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</si>
  <si>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</si>
  <si>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</si>
  <si>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</si>
  <si>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</si>
  <si>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</si>
  <si>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</si>
  <si>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</si>
  <si>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</si>
  <si>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</si>
  <si>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</si>
  <si>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</si>
  <si>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</si>
  <si>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</si>
  <si>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</si>
  <si>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</si>
  <si>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</si>
  <si>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</si>
  <si>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</si>
  <si>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</si>
  <si>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</si>
  <si>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</si>
  <si>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</si>
  <si>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</si>
  <si>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</si>
  <si>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</si>
  <si>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</si>
  <si>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</si>
  <si>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</si>
  <si>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</si>
  <si>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</si>
  <si>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</si>
  <si>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</si>
  <si>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</si>
  <si>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</si>
  <si>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</si>
  <si>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</si>
  <si>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</si>
  <si>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</si>
  <si>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</si>
  <si>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</si>
  <si>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</si>
  <si>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</si>
  <si>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</si>
  <si>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</si>
  <si>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</si>
  <si>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</si>
  <si>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</si>
  <si>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</si>
  <si>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</si>
  <si>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</si>
  <si>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</si>
  <si>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</si>
  <si>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</si>
  <si>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</si>
  <si>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</si>
  <si>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</si>
  <si>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</si>
  <si>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</si>
  <si>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</si>
  <si>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</si>
  <si>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</si>
  <si>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</si>
  <si>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</si>
  <si>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</si>
  <si>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</si>
  <si>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</si>
  <si>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</si>
  <si>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</si>
  <si>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</si>
  <si>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</si>
  <si>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</si>
  <si>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</si>
  <si>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</si>
  <si>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</si>
  <si>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</si>
  <si>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</si>
  <si>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</si>
  <si>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</si>
  <si>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</si>
  <si>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</si>
  <si>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</si>
  <si>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</si>
  <si>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</si>
  <si>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</si>
  <si>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</si>
  <si>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</si>
  <si>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</si>
  <si>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</si>
  <si>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</si>
  <si>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</si>
  <si>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</si>
  <si>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</si>
  <si>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</si>
  <si>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</si>
  <si>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</si>
  <si>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</si>
  <si>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</si>
  <si>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</si>
  <si>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</si>
  <si>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</si>
  <si>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</si>
  <si>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</si>
  <si>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</si>
  <si>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</si>
  <si>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</si>
  <si>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</si>
  <si>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</si>
  <si>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</si>
  <si>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</si>
  <si>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</si>
  <si>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</si>
  <si>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</si>
  <si>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</si>
  <si>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</si>
  <si>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</si>
  <si>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</si>
  <si>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</si>
  <si>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</si>
  <si>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</si>
  <si>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</si>
  <si>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</si>
  <si>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</si>
  <si>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</si>
  <si>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</si>
  <si>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</si>
  <si>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</si>
  <si>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</si>
  <si>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</si>
  <si>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</si>
  <si>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</si>
  <si>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</si>
  <si>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</si>
  <si>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</si>
  <si>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</si>
  <si>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</si>
  <si>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</si>
  <si>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</si>
  <si>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</si>
  <si>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</si>
  <si>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</si>
  <si>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</si>
  <si>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</si>
  <si>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</si>
  <si>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</si>
  <si>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</si>
  <si>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</si>
  <si>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</si>
  <si>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</si>
  <si>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</si>
  <si>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</si>
  <si>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</si>
  <si>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</si>
  <si>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</si>
  <si>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</si>
  <si>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</si>
  <si>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</si>
  <si>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</si>
  <si>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</si>
  <si>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</si>
  <si>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</si>
  <si>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</si>
  <si>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</si>
  <si>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</si>
  <si>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</si>
  <si>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</si>
  <si>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</si>
  <si>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</si>
  <si>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</si>
  <si>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</si>
  <si>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</si>
  <si>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</si>
  <si>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</si>
  <si>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</si>
  <si>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</si>
  <si>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</si>
  <si>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</si>
  <si>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</si>
  <si>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</si>
  <si>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</si>
  <si>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</si>
  <si>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</si>
  <si>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</si>
  <si>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</si>
  <si>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</si>
  <si>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</si>
  <si>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</si>
  <si>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</si>
  <si>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</si>
  <si>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</si>
  <si>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</si>
  <si>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</si>
  <si>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</si>
  <si>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</si>
  <si>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</si>
  <si>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</si>
  <si>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</si>
  <si>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</si>
  <si>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</si>
  <si>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</si>
  <si>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</si>
  <si>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</si>
  <si>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</si>
  <si>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</si>
  <si>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</si>
  <si>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</si>
  <si>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</si>
  <si>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</si>
  <si>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</si>
  <si>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</si>
  <si>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</si>
  <si>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</si>
  <si>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</si>
  <si>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</si>
  <si>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</si>
  <si>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</si>
  <si>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</si>
  <si>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</si>
  <si>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</si>
  <si>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</si>
  <si>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</si>
  <si>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</si>
  <si>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</si>
  <si>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</si>
  <si>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</si>
  <si>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</si>
  <si>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</si>
  <si>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</si>
  <si>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</si>
  <si>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</si>
  <si>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</si>
  <si>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</si>
  <si>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</si>
  <si>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</si>
  <si>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</si>
  <si>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</si>
  <si>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</si>
  <si>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</si>
  <si>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</si>
  <si>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</si>
  <si>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</si>
  <si>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</si>
  <si>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</si>
  <si>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</si>
  <si>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</si>
  <si>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</si>
  <si>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</si>
  <si>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</si>
  <si>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</si>
  <si>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</si>
  <si>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</si>
  <si>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</si>
  <si>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</si>
  <si>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</si>
  <si>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</si>
  <si>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</si>
  <si>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</si>
  <si>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</si>
  <si>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</si>
  <si>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</si>
  <si>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</si>
  <si>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</si>
  <si>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</si>
  <si>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</si>
  <si>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</si>
  <si>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</si>
  <si>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</si>
  <si>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</si>
  <si>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</si>
  <si>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</si>
  <si>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</si>
  <si>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</si>
  <si>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</si>
  <si>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</si>
  <si>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</si>
  <si>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</si>
  <si>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</si>
  <si>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</si>
  <si>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</si>
  <si>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</si>
  <si>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</si>
  <si>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</si>
  <si>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</si>
  <si>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</si>
  <si>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</si>
  <si>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</si>
  <si>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</si>
  <si>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</si>
  <si>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</si>
  <si>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</si>
  <si>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</si>
  <si>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</si>
  <si>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</si>
  <si>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</si>
  <si>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</si>
  <si>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</si>
  <si>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</si>
  <si>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</si>
  <si>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</si>
  <si>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</si>
  <si>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</si>
  <si>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</si>
  <si>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</si>
  <si>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</si>
  <si>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</si>
  <si>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</si>
  <si>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</si>
  <si>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</si>
  <si>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</si>
  <si>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</si>
  <si>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</si>
  <si>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</si>
  <si>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</si>
  <si>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</si>
  <si>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</si>
  <si>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</si>
  <si>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</si>
  <si>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</si>
  <si>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</si>
  <si>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</si>
  <si>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</si>
  <si>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</si>
  <si>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</si>
  <si>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</si>
  <si>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</si>
  <si>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</si>
  <si>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</si>
  <si>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</si>
  <si>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</si>
  <si>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</si>
  <si>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</si>
  <si>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</si>
  <si>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</si>
  <si>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</si>
  <si>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</si>
  <si>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</si>
  <si>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</si>
  <si>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</si>
  <si>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</si>
  <si>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</si>
  <si>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</si>
  <si>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</si>
  <si>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</si>
  <si>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</si>
  <si>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</si>
  <si>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</si>
  <si>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</si>
  <si>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</si>
  <si>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</si>
  <si>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</si>
  <si>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</si>
  <si>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</si>
  <si>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</si>
  <si>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</si>
  <si>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</si>
  <si>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</si>
  <si>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</si>
  <si>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</si>
  <si>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</si>
  <si>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</si>
  <si>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</si>
  <si>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</si>
  <si>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</si>
  <si>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</si>
  <si>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</si>
  <si>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</si>
  <si>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</si>
  <si>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</si>
  <si>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</si>
  <si>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</si>
  <si>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</si>
  <si>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</si>
  <si>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</si>
  <si>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</si>
  <si>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</si>
  <si>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</si>
  <si>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</si>
  <si>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</si>
  <si>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</si>
  <si>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</si>
  <si>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</si>
  <si>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</si>
  <si>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</si>
  <si>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</si>
  <si>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</si>
  <si>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</si>
  <si>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</si>
  <si>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</si>
  <si>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</si>
  <si>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</si>
  <si>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</si>
  <si>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</si>
  <si>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</si>
  <si>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</si>
  <si>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</si>
  <si>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</si>
  <si>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</si>
  <si>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</si>
  <si>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</si>
  <si>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</si>
  <si>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</si>
  <si>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</si>
  <si>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</si>
  <si>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</si>
  <si>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</si>
  <si>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</si>
  <si>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</si>
  <si>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</si>
  <si>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</si>
  <si>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</si>
  <si>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</si>
  <si>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</si>
  <si>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</si>
  <si>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</si>
  <si>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</si>
  <si>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</si>
  <si>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</si>
  <si>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</si>
  <si>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</si>
  <si>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</si>
  <si>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</si>
  <si>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</si>
  <si>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</si>
  <si>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</si>
  <si>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</si>
  <si>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</si>
  <si>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</si>
  <si>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</si>
  <si>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</si>
  <si>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</si>
  <si>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</si>
  <si>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</si>
  <si>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</si>
  <si>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</si>
  <si>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</si>
  <si>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</si>
  <si>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</si>
  <si>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</si>
  <si>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</si>
  <si>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</si>
  <si>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</si>
  <si>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</si>
  <si>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</si>
  <si>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</si>
  <si>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</si>
  <si>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</si>
  <si>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</si>
  <si>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</si>
  <si>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</si>
  <si>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</si>
  <si>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</si>
  <si>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</si>
  <si>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</si>
  <si>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</si>
  <si>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</si>
  <si>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</si>
  <si>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</si>
  <si>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</si>
  <si>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</si>
  <si>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</si>
  <si>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</si>
  <si>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</si>
  <si>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</si>
  <si>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</si>
  <si>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</si>
  <si>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</si>
  <si>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</si>
  <si>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</si>
  <si>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</si>
  <si>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</si>
  <si>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</si>
  <si>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</si>
  <si>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</si>
  <si>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</si>
  <si>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</si>
  <si>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</si>
  <si>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</si>
  <si>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</si>
  <si>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</si>
  <si>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</si>
  <si>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</si>
  <si>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</si>
  <si>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</si>
  <si>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</si>
  <si>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</si>
  <si>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</si>
  <si>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</si>
  <si>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</si>
  <si>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</si>
  <si>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</si>
  <si>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</si>
  <si>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</si>
  <si>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</si>
  <si>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</si>
  <si>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</si>
  <si>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</si>
  <si>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</si>
  <si>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</si>
  <si>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</si>
  <si>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</si>
  <si>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</si>
  <si>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</si>
  <si>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</si>
  <si>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</si>
  <si>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</si>
  <si>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</si>
  <si>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</si>
  <si>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</si>
  <si>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</si>
  <si>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</si>
  <si>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</si>
  <si>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</si>
  <si>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</si>
  <si>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</si>
  <si>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</si>
  <si>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</si>
  <si>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</si>
  <si>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</si>
  <si>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</si>
  <si>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</si>
  <si>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</si>
  <si>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</si>
  <si>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</si>
  <si>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</si>
  <si>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</si>
  <si>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</si>
  <si>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</si>
  <si>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</si>
  <si>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</si>
  <si>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</si>
  <si>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</si>
  <si>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</si>
  <si>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</si>
  <si>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</si>
  <si>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</si>
  <si>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</si>
  <si>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</si>
  <si>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</si>
  <si>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</si>
  <si>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</si>
  <si>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</si>
  <si>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</si>
  <si>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</si>
  <si>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</si>
  <si>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</si>
  <si>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</si>
  <si>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</si>
  <si>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</si>
  <si>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</si>
  <si>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</si>
  <si>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</si>
  <si>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</si>
  <si>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</si>
  <si>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</si>
  <si>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</si>
  <si>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</si>
  <si>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</si>
  <si>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</si>
  <si>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</si>
  <si>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</si>
  <si>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</si>
  <si>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</si>
  <si>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</si>
  <si>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</si>
  <si>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</si>
  <si>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</si>
  <si>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</si>
  <si>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</si>
  <si>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</si>
  <si>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</si>
  <si>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</si>
  <si>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</si>
  <si>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</si>
  <si>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</si>
  <si>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</si>
  <si>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</si>
  <si>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</si>
  <si>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</si>
  <si>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</si>
  <si>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</si>
  <si>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</si>
  <si>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</si>
  <si>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</si>
  <si>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</si>
  <si>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</si>
  <si>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</si>
  <si>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</si>
  <si>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</si>
  <si>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</si>
  <si>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</si>
  <si>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</si>
  <si>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</si>
  <si>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</si>
  <si>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</si>
  <si>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</si>
  <si>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</si>
  <si>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</si>
  <si>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</si>
  <si>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</si>
  <si>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</si>
  <si>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</si>
  <si>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</si>
  <si>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</si>
  <si>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</si>
  <si>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</si>
  <si>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</si>
  <si>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</si>
  <si>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</si>
  <si>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</si>
  <si>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</si>
  <si>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</si>
  <si>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</si>
  <si>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</si>
  <si>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</si>
  <si>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</si>
  <si>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</si>
  <si>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</si>
  <si>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</si>
  <si>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</si>
  <si>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</si>
  <si>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</si>
  <si>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</si>
  <si>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</si>
  <si>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</si>
  <si>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</si>
  <si>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</si>
  <si>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</si>
  <si>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</si>
  <si>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</si>
  <si>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</si>
  <si>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</si>
  <si>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</si>
  <si>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</si>
  <si>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</si>
  <si>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</si>
  <si>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</si>
  <si>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</si>
  <si>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</si>
  <si>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</si>
  <si>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</si>
  <si>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</si>
  <si>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</si>
  <si>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</si>
  <si>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</si>
  <si>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</si>
  <si>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</si>
  <si>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</si>
  <si>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</si>
  <si>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</si>
  <si>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</si>
  <si>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</si>
  <si>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</si>
  <si>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</si>
  <si>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</si>
  <si>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</si>
  <si>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</si>
  <si>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</si>
  <si>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</si>
  <si>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</si>
  <si>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</si>
  <si>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</si>
  <si>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</si>
  <si>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</si>
  <si>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</si>
  <si>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</si>
  <si>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</si>
  <si>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</si>
  <si>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</si>
  <si>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</si>
  <si>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</si>
  <si>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</si>
  <si>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</si>
  <si>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</si>
  <si>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</si>
  <si>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</si>
  <si>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</si>
  <si>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</si>
  <si>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</si>
  <si>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</si>
  <si>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</si>
  <si>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</si>
  <si>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</si>
  <si>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</si>
  <si>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</si>
  <si>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</si>
  <si>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</si>
  <si>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</si>
  <si>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</si>
  <si>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</si>
  <si>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</si>
  <si>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</si>
  <si>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</si>
  <si>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</si>
  <si>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</si>
  <si>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</si>
  <si>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</si>
  <si>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</si>
  <si>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</si>
  <si>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</si>
  <si>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</si>
  <si>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</si>
  <si>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</si>
  <si>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</si>
  <si>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</si>
  <si>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</si>
  <si>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</si>
  <si>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</si>
  <si>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</si>
  <si>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</si>
  <si>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</si>
  <si>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</si>
  <si>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</si>
  <si>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</si>
  <si>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</si>
  <si>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</si>
  <si>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</si>
  <si>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</si>
  <si>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</si>
  <si>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</si>
  <si>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</si>
  <si>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</si>
  <si>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</si>
  <si>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</si>
  <si>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</si>
  <si>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</si>
  <si>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</si>
  <si>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</si>
  <si>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</si>
  <si>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</si>
  <si>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</si>
  <si>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</si>
  <si>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</si>
  <si>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</si>
  <si>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</si>
  <si>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</si>
  <si>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</si>
  <si>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</si>
  <si>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</si>
  <si>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</si>
  <si>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</si>
  <si>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</si>
  <si>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</si>
  <si>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</si>
  <si>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</si>
  <si>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</si>
  <si>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</si>
  <si>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</si>
  <si>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</si>
  <si>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</si>
  <si>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</si>
  <si>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</si>
  <si>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</si>
  <si>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</si>
  <si>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</si>
  <si>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</si>
  <si>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</si>
  <si>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</si>
  <si>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</si>
  <si>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</si>
  <si>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</si>
  <si>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</si>
  <si>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</si>
  <si>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</si>
  <si>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</si>
  <si>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</si>
  <si>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</si>
  <si>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</si>
  <si>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</si>
  <si>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</si>
  <si>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</si>
  <si>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</si>
  <si>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</si>
  <si>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</si>
  <si>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</si>
  <si>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</si>
  <si>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</si>
  <si>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</si>
  <si>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</si>
  <si>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</si>
  <si>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</si>
  <si>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</si>
  <si>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</si>
  <si>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</si>
  <si>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</si>
  <si>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</si>
  <si>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</si>
  <si>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</si>
  <si>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</si>
  <si>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</si>
  <si>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</si>
  <si>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</si>
  <si>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</si>
  <si>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</si>
  <si>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</si>
  <si>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</si>
  <si>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</si>
  <si>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</si>
  <si>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</si>
  <si>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</si>
  <si>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</si>
  <si>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</si>
  <si>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</si>
  <si>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</si>
  <si>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</si>
  <si>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</si>
  <si>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</si>
  <si>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</si>
  <si>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</si>
  <si>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</si>
  <si>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</si>
  <si>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</si>
  <si>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</si>
  <si>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</si>
  <si>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</si>
  <si>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</si>
  <si>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</si>
  <si>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</si>
  <si>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</si>
  <si>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</si>
  <si>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</si>
  <si>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</si>
  <si>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</si>
  <si>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</si>
  <si>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</si>
  <si>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</si>
  <si>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</si>
  <si>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</si>
  <si>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</si>
  <si>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</si>
  <si>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</si>
  <si>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</si>
  <si>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</si>
  <si>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</si>
  <si>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</si>
  <si>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</si>
  <si>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</si>
  <si>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</si>
  <si>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</si>
  <si>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</si>
  <si>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</si>
  <si>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</si>
  <si>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</si>
  <si>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</si>
  <si>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</si>
  <si>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</si>
  <si>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</si>
  <si>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</si>
  <si>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</si>
  <si>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</si>
  <si>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</si>
  <si>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</si>
  <si>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</si>
  <si>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</si>
  <si>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</si>
  <si>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</si>
  <si>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</si>
  <si>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</si>
  <si>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</si>
  <si>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</si>
  <si>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</si>
  <si>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</si>
  <si>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</si>
  <si>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</si>
  <si>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</si>
  <si>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</si>
  <si>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</si>
  <si>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</si>
  <si>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</si>
  <si>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</si>
  <si>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</si>
  <si>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</si>
  <si>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</si>
  <si>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</si>
  <si>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</si>
  <si>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</si>
  <si>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</si>
  <si>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</si>
  <si>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</si>
  <si>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</si>
  <si>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</si>
  <si>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</si>
  <si>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</si>
  <si>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</si>
  <si>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</si>
  <si>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</si>
  <si>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</si>
  <si>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</si>
  <si>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</si>
  <si>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</si>
  <si>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</si>
  <si>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</si>
  <si>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</si>
  <si>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</si>
  <si>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</si>
  <si>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</si>
  <si>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</si>
  <si>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</si>
  <si>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</si>
  <si>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</si>
  <si>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</si>
  <si>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</si>
  <si>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</si>
  <si>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</si>
  <si>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</si>
  <si>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</si>
  <si>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</si>
  <si>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</si>
  <si>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</si>
  <si>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</si>
  <si>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</si>
  <si>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</si>
  <si>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</si>
  <si>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</si>
  <si>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</si>
  <si>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</si>
  <si>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</si>
  <si>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</si>
  <si>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</si>
  <si>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</si>
  <si>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</si>
  <si>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</si>
  <si>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</si>
  <si>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</si>
  <si>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</si>
  <si>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</si>
  <si>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</si>
  <si>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</si>
  <si>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</si>
  <si>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</si>
  <si>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</si>
  <si>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</si>
  <si>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</si>
  <si>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</si>
  <si>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</si>
  <si>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</si>
  <si>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</si>
  <si>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</si>
  <si>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</si>
  <si>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</si>
  <si>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</si>
  <si>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</si>
  <si>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</si>
  <si>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</si>
  <si>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</si>
  <si>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</si>
  <si>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</si>
  <si>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</si>
  <si>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</si>
  <si>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</si>
  <si>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</si>
  <si>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</si>
  <si>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</si>
  <si>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</si>
  <si>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</si>
  <si>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</si>
  <si>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</si>
  <si>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</si>
  <si>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</si>
  <si>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</si>
  <si>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</si>
  <si>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</si>
  <si>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</si>
  <si>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</si>
  <si>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</si>
  <si>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</si>
  <si>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</si>
  <si>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</si>
  <si>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</si>
  <si>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</si>
  <si>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</si>
  <si>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</si>
  <si>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</si>
  <si>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</si>
  <si>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</si>
  <si>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</si>
  <si>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</si>
  <si>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</si>
  <si>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</si>
  <si>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</si>
  <si>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</si>
  <si>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</si>
  <si>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</si>
  <si>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</si>
  <si>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</si>
  <si>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</si>
  <si>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</si>
  <si>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</si>
  <si>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</si>
  <si>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</si>
  <si>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</si>
  <si>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</si>
  <si>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</si>
  <si>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</si>
  <si>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</si>
  <si>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</si>
  <si>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</si>
  <si>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</si>
  <si>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</si>
  <si>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</si>
  <si>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</si>
  <si>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</si>
  <si>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</si>
  <si>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</si>
  <si>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</si>
  <si>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</si>
  <si>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</si>
  <si>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</si>
  <si>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</si>
  <si>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</si>
  <si>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</si>
  <si>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</si>
  <si>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</si>
  <si>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</si>
  <si>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</si>
  <si>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</si>
  <si>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</si>
  <si>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</si>
  <si>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</si>
  <si>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</si>
  <si>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</si>
  <si>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</si>
  <si>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</si>
  <si>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</si>
  <si>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</si>
  <si>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</si>
  <si>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</si>
  <si>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</si>
  <si>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</si>
  <si>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</si>
  <si>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</si>
  <si>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</si>
  <si>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</si>
  <si>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</si>
  <si>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</si>
  <si>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</si>
  <si>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</si>
  <si>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</si>
  <si>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</si>
  <si>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</si>
  <si>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</si>
  <si>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</si>
  <si>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</si>
  <si>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</si>
  <si>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</si>
  <si>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</si>
  <si>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</si>
  <si>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</si>
  <si>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</si>
  <si>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</si>
  <si>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</si>
  <si>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</si>
  <si>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</si>
  <si>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</si>
  <si>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</si>
  <si>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</si>
  <si>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</si>
  <si>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</si>
  <si>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</si>
  <si>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</si>
  <si>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</si>
  <si>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</si>
  <si>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</si>
  <si>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</si>
  <si>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</si>
  <si>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</si>
  <si>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</si>
  <si>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</si>
  <si>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</si>
  <si>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</si>
  <si>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</si>
  <si>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</si>
  <si>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</si>
  <si>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</si>
  <si>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</si>
  <si>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</si>
  <si>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</si>
  <si>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</si>
  <si>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</si>
  <si>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</si>
  <si>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</si>
  <si>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</si>
  <si>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</si>
  <si>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</si>
  <si>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</si>
  <si>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</si>
  <si>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</si>
  <si>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</si>
  <si>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</si>
  <si>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</si>
  <si>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</si>
  <si>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</si>
  <si>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</si>
  <si>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</si>
  <si>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</si>
  <si>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</si>
  <si>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</si>
  <si>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</si>
  <si>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</si>
  <si>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</si>
  <si>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</si>
  <si>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</si>
  <si>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</si>
  <si>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</si>
  <si>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</si>
  <si>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</si>
  <si>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</si>
  <si>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</si>
  <si>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</si>
  <si>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</si>
  <si>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</si>
  <si>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</si>
  <si>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</si>
  <si>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</si>
  <si>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</si>
  <si>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</si>
  <si>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</si>
  <si>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</si>
  <si>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</si>
  <si>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</si>
  <si>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</si>
  <si>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</si>
  <si>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</si>
  <si>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</si>
  <si>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</si>
  <si>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</si>
  <si>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</si>
  <si>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</si>
  <si>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</si>
  <si>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</si>
  <si>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</si>
  <si>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</si>
  <si>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</si>
  <si>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</si>
  <si>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</si>
  <si>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</si>
  <si>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</si>
  <si>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</si>
  <si>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</si>
  <si>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</si>
  <si>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</si>
  <si>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</si>
  <si>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</si>
  <si>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</si>
  <si>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</si>
  <si>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</si>
  <si>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</si>
  <si>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</si>
  <si>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</si>
  <si>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</si>
  <si>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</si>
  <si>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</si>
  <si>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</si>
  <si>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</si>
  <si>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</si>
  <si>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</si>
  <si>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</si>
  <si>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</si>
  <si>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</si>
  <si>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</si>
  <si>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</si>
  <si>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</si>
  <si>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</si>
  <si>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</si>
  <si>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</si>
  <si>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</si>
  <si>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</si>
  <si>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</si>
  <si>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</si>
  <si>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</si>
  <si>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</si>
  <si>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</si>
  <si>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</si>
  <si>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</si>
  <si>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</si>
  <si>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</si>
  <si>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</si>
  <si>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</si>
  <si>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</si>
  <si>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</si>
  <si>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</si>
  <si>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</si>
  <si>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</si>
  <si>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</si>
  <si>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</si>
  <si>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</si>
  <si>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</si>
  <si>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</si>
  <si>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</si>
  <si>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</si>
  <si>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</si>
  <si>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</si>
  <si>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</si>
  <si>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</si>
  <si>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</si>
  <si>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</si>
  <si>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</si>
  <si>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</si>
  <si>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</si>
  <si>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</si>
  <si>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</si>
  <si>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</si>
  <si>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</si>
  <si>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</si>
  <si>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</si>
  <si>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</si>
  <si>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</si>
  <si>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</si>
  <si>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</si>
  <si>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</si>
  <si>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</si>
  <si>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</si>
  <si>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</si>
  <si>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</si>
  <si>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</si>
  <si>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</si>
  <si>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</si>
  <si>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</si>
  <si>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</si>
  <si>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</si>
  <si>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</si>
  <si>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</si>
  <si>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</si>
  <si>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</si>
  <si>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</si>
  <si>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</si>
  <si>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</si>
  <si>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</si>
  <si>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</si>
  <si>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</si>
  <si>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</si>
  <si>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</si>
  <si>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</si>
  <si>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</si>
  <si>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</si>
  <si>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</si>
  <si>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</si>
  <si>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</si>
  <si>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</si>
  <si>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</si>
  <si>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</si>
  <si>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</si>
  <si>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</si>
  <si>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</si>
  <si>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</si>
  <si>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</si>
  <si>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</si>
  <si>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</si>
  <si>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</si>
  <si>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</si>
  <si>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</si>
  <si>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</si>
  <si>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</si>
  <si>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</si>
  <si>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</si>
  <si>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</si>
  <si>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</si>
  <si>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</si>
  <si>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</si>
  <si>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</si>
  <si>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</si>
  <si>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</si>
  <si>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</si>
  <si>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</si>
  <si>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</si>
  <si>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</si>
  <si>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</si>
  <si>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</si>
  <si>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</si>
  <si>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</si>
  <si>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</si>
  <si>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</si>
  <si>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</si>
  <si>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</si>
  <si>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</si>
  <si>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</si>
  <si>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</si>
  <si>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</si>
  <si>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</si>
  <si>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</si>
  <si>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</si>
  <si>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</si>
  <si>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</si>
  <si>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</si>
  <si>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</si>
  <si>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</si>
  <si>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</si>
  <si>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</si>
  <si>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</si>
  <si>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</si>
  <si>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</si>
  <si>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</si>
  <si>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</si>
  <si>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</si>
  <si>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</si>
  <si>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</si>
  <si>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</si>
  <si>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</si>
  <si>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</si>
  <si>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</si>
  <si>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</si>
  <si>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</si>
  <si>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</si>
  <si>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</si>
  <si>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</si>
  <si>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</si>
  <si>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</si>
  <si>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</si>
  <si>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</si>
  <si>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</si>
  <si>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</si>
  <si>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</si>
  <si>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</si>
  <si>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</si>
  <si>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</si>
  <si>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</si>
  <si>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</si>
  <si>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</si>
  <si>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</si>
  <si>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</si>
  <si>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</si>
  <si>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</si>
  <si>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</si>
  <si>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</si>
  <si>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</si>
  <si>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</si>
  <si>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</si>
  <si>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</si>
  <si>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</si>
  <si>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</si>
  <si>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</si>
  <si>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</si>
  <si>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</si>
  <si>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</si>
  <si>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</si>
  <si>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</si>
  <si>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</si>
  <si>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</si>
  <si>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</si>
  <si>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</si>
  <si>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</si>
  <si>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</si>
  <si>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</si>
  <si>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</si>
  <si>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</si>
  <si>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</si>
  <si>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</si>
  <si>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</si>
  <si>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</si>
  <si>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</si>
  <si>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</si>
  <si>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</si>
  <si>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</si>
  <si>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</si>
  <si>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</si>
  <si>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</si>
  <si>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</si>
  <si>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</si>
  <si>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</si>
  <si>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</si>
  <si>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</si>
  <si>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</si>
  <si>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</si>
  <si>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</si>
  <si>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</si>
  <si>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</si>
  <si>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</si>
  <si>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</si>
  <si>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</si>
  <si>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</si>
  <si>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</si>
  <si>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</si>
  <si>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</si>
  <si>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</si>
  <si>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</si>
  <si>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</si>
  <si>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</si>
  <si>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</si>
  <si>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</si>
  <si>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</si>
  <si>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</si>
  <si>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</si>
  <si>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</si>
  <si>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</si>
  <si>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</si>
  <si>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</si>
  <si>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</si>
  <si>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</si>
  <si>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</si>
  <si>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</si>
  <si>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</si>
  <si>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</si>
  <si>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</si>
  <si>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</si>
  <si>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</si>
  <si>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</si>
  <si>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</si>
  <si>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</si>
  <si>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</si>
  <si>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</si>
  <si>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</si>
  <si>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</si>
  <si>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</si>
  <si>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</si>
  <si>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</si>
  <si>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</si>
  <si>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</si>
  <si>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</si>
  <si>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</si>
  <si>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</si>
  <si>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</si>
  <si>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</si>
  <si>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</si>
  <si>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</si>
  <si>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</si>
  <si>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</si>
  <si>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</si>
  <si>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</si>
  <si>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</si>
  <si>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</si>
  <si>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</si>
  <si>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</si>
  <si>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</si>
  <si>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</si>
  <si>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</si>
  <si>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</si>
  <si>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</si>
  <si>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</si>
  <si>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</si>
  <si>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</si>
  <si>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</si>
  <si>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</si>
  <si>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</si>
  <si>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</si>
  <si>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</si>
  <si>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</si>
  <si>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</si>
  <si>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</si>
  <si>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</si>
  <si>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</si>
  <si>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</si>
  <si>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</si>
  <si>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</si>
  <si>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</si>
  <si>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</si>
  <si>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</si>
  <si>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</si>
  <si>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</si>
  <si>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</si>
  <si>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</si>
  <si>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</si>
  <si>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</si>
  <si>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</si>
  <si>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</si>
  <si>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</si>
  <si>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</si>
  <si>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</si>
  <si>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</si>
  <si>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</si>
  <si>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</si>
  <si>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</si>
  <si>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</si>
  <si>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</si>
  <si>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</si>
  <si>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</si>
  <si>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</si>
  <si>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</si>
  <si>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</si>
  <si>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</si>
  <si>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</si>
  <si>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</si>
  <si>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</si>
  <si>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</si>
  <si>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</si>
  <si>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</si>
  <si>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</si>
  <si>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</si>
  <si>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</si>
  <si>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</si>
  <si>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</si>
  <si>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</si>
  <si>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</si>
  <si>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</si>
  <si>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</si>
  <si>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</si>
  <si>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</si>
  <si>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</si>
  <si>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</si>
  <si>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</si>
  <si>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</si>
  <si>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</si>
  <si>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</si>
  <si>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</si>
  <si>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</si>
  <si>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</si>
  <si>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</si>
  <si>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</si>
  <si>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</si>
  <si>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</si>
  <si>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</si>
  <si>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</si>
  <si>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</si>
  <si>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</si>
  <si>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</si>
  <si>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</si>
  <si>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</si>
  <si>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</si>
  <si>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</si>
  <si>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</si>
  <si>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</si>
  <si>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</si>
  <si>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</si>
  <si>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</si>
  <si>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</si>
  <si>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</si>
  <si>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</si>
  <si>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</si>
  <si>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</si>
  <si>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</si>
  <si>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</si>
  <si>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</si>
  <si>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</si>
  <si>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</si>
  <si>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</si>
  <si>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</si>
  <si>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</si>
  <si>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</si>
  <si>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</si>
  <si>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</si>
  <si>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</si>
  <si>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</si>
  <si>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</si>
  <si>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</si>
  <si>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</si>
  <si>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</si>
  <si>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</si>
  <si>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</si>
  <si>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</si>
  <si>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</si>
  <si>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</si>
  <si>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</si>
  <si>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</si>
  <si>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</si>
  <si>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</si>
  <si>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</si>
  <si>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</si>
  <si>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</si>
  <si>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</si>
  <si>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</si>
  <si>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</si>
  <si>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</si>
  <si>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</si>
  <si>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</si>
  <si>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</si>
  <si>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</si>
  <si>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</si>
  <si>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</si>
  <si>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</si>
  <si>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</si>
  <si>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</si>
  <si>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</si>
  <si>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</si>
  <si>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</si>
  <si>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</si>
  <si>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</si>
  <si>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</si>
  <si>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</si>
  <si>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</si>
  <si>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</si>
  <si>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</si>
  <si>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</si>
  <si>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</si>
  <si>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</si>
  <si>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</si>
  <si>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</si>
  <si>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</si>
  <si>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</si>
  <si>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</si>
  <si>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</si>
  <si>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</si>
  <si>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</si>
  <si>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</si>
  <si>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</si>
  <si>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</si>
  <si>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</si>
  <si>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</si>
  <si>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</si>
  <si>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</si>
  <si>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</si>
  <si>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</si>
  <si>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</si>
  <si>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</si>
  <si>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</si>
  <si>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</si>
  <si>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</si>
  <si>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</si>
  <si>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</si>
  <si>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</si>
  <si>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</si>
  <si>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</si>
  <si>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</si>
  <si>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</si>
  <si>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</si>
  <si>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</si>
  <si>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</si>
  <si>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</si>
  <si>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</si>
  <si>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</si>
  <si>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</si>
  <si>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</si>
  <si>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</si>
  <si>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</si>
  <si>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</si>
  <si>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</si>
  <si>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</si>
  <si>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</si>
  <si>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</si>
  <si>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</si>
  <si>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</si>
  <si>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</si>
  <si>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</si>
  <si>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</si>
  <si>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</si>
  <si>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</si>
  <si>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</si>
  <si>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</si>
  <si>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</si>
  <si>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</si>
  <si>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</si>
  <si>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</si>
  <si>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</si>
  <si>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</si>
  <si>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</si>
  <si>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</si>
  <si>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</si>
  <si>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</si>
  <si>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</si>
  <si>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</si>
  <si>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</si>
  <si>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</si>
  <si>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</si>
  <si>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</si>
  <si>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</si>
  <si>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</si>
  <si>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</si>
  <si>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</si>
  <si>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</si>
  <si>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</si>
  <si>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</si>
  <si>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</si>
  <si>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</si>
  <si>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</si>
  <si>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</si>
  <si>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</si>
  <si>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</si>
  <si>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</si>
  <si>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</si>
  <si>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</si>
  <si>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</si>
  <si>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</si>
  <si>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</si>
  <si>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</si>
  <si>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</si>
  <si>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</si>
  <si>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</si>
  <si>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</si>
  <si>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</si>
  <si>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</si>
  <si>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</si>
  <si>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</si>
  <si>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</si>
  <si>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</si>
  <si>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</si>
  <si>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</si>
  <si>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</si>
  <si>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</si>
  <si>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</si>
  <si>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</si>
  <si>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</si>
  <si>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</si>
  <si>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</si>
  <si>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</si>
  <si>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</si>
  <si>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</si>
  <si>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</si>
  <si>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</si>
  <si>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</si>
  <si>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</si>
  <si>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</si>
  <si>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</si>
  <si>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</si>
  <si>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</si>
  <si>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</si>
  <si>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</si>
  <si>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</si>
  <si>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</si>
  <si>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</si>
  <si>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</si>
  <si>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</si>
  <si>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</si>
  <si>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</si>
  <si>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</si>
  <si>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</si>
  <si>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</si>
  <si>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</si>
  <si>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</si>
  <si>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</si>
  <si>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</si>
  <si>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</si>
  <si>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</si>
  <si>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</si>
  <si>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</si>
  <si>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</si>
  <si>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</si>
  <si>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</si>
  <si>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</si>
  <si>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</si>
  <si>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</si>
  <si>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</si>
  <si>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</si>
  <si>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</si>
  <si>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</si>
  <si>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</si>
  <si>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</si>
  <si>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</si>
  <si>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</si>
  <si>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</si>
  <si>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</si>
  <si>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</si>
  <si>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</si>
  <si>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</si>
  <si>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</si>
  <si>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</si>
  <si>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</si>
  <si>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</si>
  <si>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</si>
  <si>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</si>
  <si>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</si>
  <si>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</si>
  <si>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</si>
  <si>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</si>
  <si>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</si>
  <si>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</si>
  <si>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</si>
  <si>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</si>
  <si>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</si>
  <si>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</si>
  <si>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</si>
  <si>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</si>
  <si>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</si>
  <si>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</si>
  <si>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</si>
  <si>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</si>
  <si>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</si>
  <si>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</si>
  <si>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</si>
  <si>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</si>
  <si>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</si>
  <si>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</si>
  <si>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</si>
  <si>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</si>
  <si>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</si>
  <si>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</si>
  <si>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</si>
  <si>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</si>
  <si>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</si>
  <si>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</si>
  <si>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</si>
  <si>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</si>
  <si>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</si>
  <si>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</si>
  <si>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</si>
  <si>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</si>
  <si>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</si>
  <si>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</si>
  <si>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</si>
  <si>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</si>
  <si>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</si>
  <si>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</si>
  <si>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</si>
  <si>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</si>
  <si>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</si>
  <si>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</si>
  <si>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</si>
  <si>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</si>
  <si>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</si>
  <si>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</si>
  <si>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</si>
  <si>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</si>
  <si>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</si>
  <si>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</si>
  <si>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</si>
  <si>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</si>
  <si>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</si>
  <si>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</si>
  <si>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</si>
  <si>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</si>
  <si>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</si>
  <si>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</si>
  <si>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</si>
  <si>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</si>
  <si>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</si>
  <si>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</si>
  <si>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</si>
  <si>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</si>
  <si>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</si>
  <si>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</si>
  <si>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</si>
  <si>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</si>
  <si>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</si>
  <si>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</si>
  <si>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</si>
  <si>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</si>
  <si>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</si>
  <si>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</si>
  <si>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</si>
  <si>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</si>
  <si>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</si>
  <si>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</si>
  <si>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</si>
  <si>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</si>
  <si>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</si>
  <si>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</si>
  <si>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</si>
  <si>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</si>
  <si>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</si>
  <si>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</si>
  <si>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</si>
  <si>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</si>
  <si>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</si>
  <si>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</si>
  <si>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</si>
  <si>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</si>
  <si>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</si>
  <si>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</si>
  <si>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</si>
  <si>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</si>
  <si>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</si>
  <si>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</si>
  <si>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</si>
  <si>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</si>
  <si>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</si>
  <si>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</si>
  <si>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</si>
  <si>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</si>
  <si>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</si>
  <si>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</si>
  <si>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</si>
  <si>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</si>
  <si>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</si>
  <si>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</si>
  <si>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</si>
  <si>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</si>
  <si>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</si>
  <si>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</si>
  <si>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</si>
  <si>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</si>
  <si>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</si>
  <si>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</si>
  <si>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</si>
  <si>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</si>
  <si>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</si>
  <si>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</si>
  <si>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</si>
  <si>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</si>
  <si>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</si>
  <si>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</si>
  <si>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</si>
  <si>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</si>
  <si>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</si>
  <si>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</si>
  <si>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</si>
  <si>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</si>
  <si>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</si>
  <si>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</si>
  <si>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</si>
  <si>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</si>
  <si>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</si>
  <si>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</si>
  <si>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</si>
  <si>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</si>
  <si>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</si>
  <si>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</si>
  <si>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</si>
  <si>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</si>
  <si>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</si>
  <si>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</si>
  <si>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</si>
  <si>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</si>
  <si>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</si>
  <si>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</si>
  <si>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</si>
  <si>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</si>
  <si>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</si>
  <si>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</si>
  <si>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</si>
  <si>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</si>
  <si>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</si>
  <si>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</si>
  <si>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</si>
  <si>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</si>
  <si>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</si>
  <si>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</si>
  <si>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</si>
  <si>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</si>
  <si>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</si>
  <si>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</si>
  <si>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</si>
  <si>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</si>
  <si>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</si>
  <si>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</si>
  <si>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</si>
  <si>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</si>
  <si>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</si>
  <si>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</si>
  <si>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</si>
  <si>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</si>
  <si>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</si>
  <si>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</si>
  <si>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</si>
  <si>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</si>
  <si>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</si>
  <si>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</si>
  <si>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</si>
  <si>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</si>
  <si>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</si>
  <si>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</si>
  <si>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</si>
  <si>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</si>
  <si>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</si>
  <si>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</si>
  <si>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</si>
  <si>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</si>
  <si>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</si>
  <si>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</si>
  <si>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</si>
  <si>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</si>
  <si>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</si>
  <si>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</si>
  <si>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</si>
  <si>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</si>
  <si>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</si>
  <si>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</si>
  <si>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</si>
  <si>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</si>
  <si>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</si>
  <si>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</si>
  <si>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</si>
  <si>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</si>
  <si>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</si>
  <si>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</si>
  <si>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</si>
  <si>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</si>
  <si>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</si>
  <si>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</si>
  <si>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</si>
  <si>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</si>
  <si>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</si>
  <si>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</si>
  <si>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</si>
  <si>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</si>
  <si>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</si>
  <si>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</si>
  <si>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</si>
  <si>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</si>
  <si>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</si>
  <si>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</si>
  <si>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</si>
  <si>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</si>
  <si>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</si>
  <si>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</si>
  <si>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</si>
  <si>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</si>
  <si>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</si>
  <si>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</si>
  <si>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</si>
  <si>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</si>
  <si>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</si>
  <si>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</si>
  <si>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</si>
  <si>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</si>
  <si>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</si>
  <si>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</si>
  <si>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</si>
  <si>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</si>
  <si>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</si>
  <si>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</si>
  <si>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</si>
  <si>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</si>
  <si>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</si>
  <si>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</si>
  <si>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</si>
  <si>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</si>
  <si>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</si>
  <si>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</si>
  <si>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</si>
  <si>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</si>
  <si>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</si>
  <si>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</si>
  <si>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</si>
  <si>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</si>
  <si>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</si>
  <si>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</si>
  <si>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</si>
  <si>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</si>
  <si>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</si>
  <si>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</si>
  <si>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</si>
  <si>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</si>
  <si>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</si>
  <si>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</si>
  <si>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</si>
  <si>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</si>
  <si>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</si>
  <si>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</si>
  <si>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</si>
  <si>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</si>
  <si>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</si>
  <si>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</si>
  <si>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</si>
  <si>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</si>
  <si>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</si>
  <si>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</si>
  <si>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</si>
  <si>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</si>
  <si>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</si>
  <si>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</si>
  <si>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</si>
  <si>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</si>
  <si>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</si>
  <si>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</si>
  <si>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</si>
  <si>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</si>
  <si>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</si>
  <si>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</si>
  <si>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</si>
  <si>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</si>
  <si>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</si>
  <si>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</si>
  <si>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</si>
  <si>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</si>
  <si>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</si>
  <si>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</si>
  <si>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</si>
  <si>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</si>
  <si>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</si>
  <si>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</si>
  <si>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</si>
  <si>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</si>
  <si>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</si>
  <si>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</si>
  <si>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</si>
  <si>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</si>
  <si>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</si>
  <si>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</si>
  <si>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</si>
  <si>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</si>
  <si>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</si>
  <si>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</si>
  <si>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</si>
  <si>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</si>
  <si>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</si>
  <si>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</si>
  <si>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</si>
  <si>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</si>
  <si>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</si>
  <si>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</si>
  <si>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</si>
  <si>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</si>
  <si>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</si>
  <si>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</si>
  <si>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</si>
  <si>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</si>
  <si>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</si>
  <si>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</si>
  <si>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</si>
  <si>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</si>
  <si>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</si>
  <si>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</si>
  <si>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</si>
  <si>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</si>
  <si>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</si>
  <si>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</si>
  <si>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</si>
  <si>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</si>
  <si>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</si>
  <si>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</si>
  <si>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</si>
  <si>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</si>
  <si>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</si>
  <si>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</si>
  <si>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</si>
  <si>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</si>
  <si>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</si>
  <si>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</si>
  <si>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</si>
  <si>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</si>
  <si>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</si>
  <si>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</si>
  <si>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</si>
  <si>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</si>
  <si>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</si>
  <si>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</si>
  <si>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</si>
  <si>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</si>
  <si>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</si>
  <si>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</si>
  <si>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</si>
  <si>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</si>
  <si>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</si>
  <si>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</si>
  <si>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</si>
  <si>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</si>
  <si>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</si>
  <si>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</si>
  <si>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</si>
  <si>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</si>
  <si>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</si>
  <si>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</si>
  <si>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</si>
  <si>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</si>
  <si>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</si>
  <si>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</si>
  <si>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</si>
  <si>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</si>
  <si>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</si>
  <si>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</si>
  <si>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</si>
  <si>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</si>
  <si>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</si>
  <si>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</si>
  <si>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</si>
  <si>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</si>
  <si>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</si>
  <si>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</si>
  <si>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</si>
  <si>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</si>
  <si>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</si>
  <si>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</si>
  <si>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</si>
  <si>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</si>
  <si>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</si>
  <si>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</si>
  <si>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</si>
  <si>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</si>
  <si>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</si>
  <si>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</si>
  <si>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</si>
  <si>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</si>
  <si>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</si>
  <si>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</si>
  <si>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</si>
  <si>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</si>
  <si>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</si>
  <si>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</si>
  <si>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</si>
  <si>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</si>
  <si>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</si>
  <si>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</si>
  <si>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</si>
  <si>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</si>
  <si>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</si>
  <si>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</si>
  <si>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</si>
  <si>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</si>
  <si>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</si>
  <si>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</si>
  <si>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</si>
  <si>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</si>
  <si>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</si>
  <si>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</si>
  <si>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</si>
  <si>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</si>
  <si>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</si>
  <si>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</si>
  <si>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</si>
  <si>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</si>
  <si>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</si>
  <si>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</si>
  <si>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</si>
  <si>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</si>
  <si>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</si>
  <si>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</si>
  <si>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</si>
  <si>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</si>
  <si>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</si>
  <si>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</si>
  <si>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</si>
  <si>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</si>
  <si>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</si>
  <si>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</si>
  <si>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</si>
  <si>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</si>
  <si>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</si>
  <si>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</si>
  <si>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</si>
  <si>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</si>
  <si>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</si>
  <si>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</si>
  <si>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</si>
  <si>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</si>
  <si>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</si>
  <si>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</si>
  <si>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</si>
  <si>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</si>
  <si>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</si>
  <si>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</si>
  <si>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</si>
  <si>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</si>
  <si>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</si>
  <si>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</si>
  <si>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</si>
  <si>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</si>
  <si>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</si>
  <si>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</si>
  <si>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</si>
  <si>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</si>
  <si>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</si>
  <si>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</si>
  <si>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</si>
  <si>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</si>
  <si>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</si>
  <si>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</si>
  <si>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</si>
  <si>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</si>
  <si>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</si>
  <si>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</si>
  <si>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</si>
  <si>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</si>
  <si>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</si>
  <si>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</si>
  <si>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</si>
  <si>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</si>
  <si>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</si>
  <si>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</si>
  <si>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</si>
  <si>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</si>
  <si>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</si>
  <si>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</si>
  <si>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</si>
  <si>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</si>
  <si>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</si>
  <si>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</si>
  <si>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</si>
  <si>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</si>
  <si>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</si>
  <si>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</si>
  <si>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</si>
  <si>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</si>
  <si>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</si>
  <si>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</si>
  <si>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</si>
  <si>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</si>
  <si>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</si>
  <si>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</si>
  <si>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</si>
  <si>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</si>
  <si>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</si>
  <si>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</si>
  <si>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</si>
  <si>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</si>
  <si>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</si>
  <si>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</si>
  <si>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</si>
  <si>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</si>
  <si>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</si>
  <si>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</si>
  <si>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</si>
  <si>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</si>
  <si>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</si>
  <si>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</si>
  <si>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</si>
  <si>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</si>
  <si>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</si>
  <si>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</si>
  <si>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</si>
  <si>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</si>
  <si>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</si>
  <si>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</si>
  <si>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</si>
  <si>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</si>
  <si>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</si>
  <si>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</si>
  <si>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</si>
  <si>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</si>
  <si>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</si>
  <si>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</si>
  <si>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</si>
  <si>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</si>
  <si>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</si>
  <si>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</si>
  <si>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</si>
  <si>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</si>
  <si>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</si>
  <si>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</si>
  <si>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</si>
  <si>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</si>
  <si>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</si>
  <si>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</si>
  <si>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</si>
  <si>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</si>
  <si>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</si>
  <si>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</si>
  <si>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</si>
  <si>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</si>
  <si>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</si>
  <si>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</si>
  <si>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</si>
  <si>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</si>
  <si>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</si>
  <si>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</si>
  <si>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</si>
  <si>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</si>
  <si>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</si>
  <si>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</si>
  <si>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</si>
  <si>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</si>
  <si>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</si>
  <si>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</si>
  <si>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</si>
  <si>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</si>
  <si>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</si>
  <si>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</si>
  <si>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</si>
  <si>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</si>
  <si>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</si>
  <si>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</si>
  <si>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</si>
  <si>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</si>
  <si>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</si>
  <si>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</si>
  <si>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</si>
  <si>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</si>
  <si>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</si>
  <si>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</si>
  <si>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</si>
  <si>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</si>
  <si>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</si>
  <si>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</si>
  <si>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</si>
  <si>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</si>
  <si>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</si>
  <si>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</si>
  <si>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</si>
  <si>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</si>
  <si>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</si>
  <si>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</si>
  <si>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</si>
  <si>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</si>
  <si>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</si>
  <si>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</si>
  <si>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</si>
  <si>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</si>
  <si>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</si>
  <si>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</si>
  <si>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</si>
  <si>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</si>
  <si>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</si>
  <si>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</si>
  <si>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</si>
  <si>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</si>
  <si>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</si>
  <si>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</si>
  <si>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</si>
  <si>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</si>
  <si>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</si>
  <si>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</si>
  <si>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</si>
  <si>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</si>
  <si>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</si>
  <si>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</si>
  <si>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</si>
  <si>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</si>
  <si>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</si>
  <si>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</si>
  <si>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</si>
  <si>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</si>
  <si>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</si>
  <si>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</si>
  <si>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</si>
  <si>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</si>
  <si>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</si>
  <si>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</si>
  <si>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</si>
  <si>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</si>
  <si>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</si>
  <si>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</si>
  <si>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</si>
  <si>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</si>
  <si>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</si>
  <si>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</si>
  <si>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</si>
  <si>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</si>
  <si>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</si>
  <si>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</si>
  <si>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</si>
  <si>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</si>
  <si>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</si>
  <si>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</si>
  <si>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</si>
  <si>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</si>
  <si>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</si>
  <si>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</si>
  <si>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</si>
  <si>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</si>
  <si>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</si>
  <si>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</si>
  <si>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</si>
  <si>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</si>
  <si>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</si>
  <si>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</si>
  <si>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</si>
  <si>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</si>
  <si>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</si>
  <si>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</si>
  <si>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</si>
  <si>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</si>
  <si>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</si>
  <si>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</si>
  <si>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</si>
  <si>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</si>
  <si>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</si>
  <si>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</si>
  <si>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</si>
  <si>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</si>
  <si>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</si>
  <si>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</si>
  <si>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</si>
  <si>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</si>
  <si>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</si>
  <si>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</si>
  <si>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</si>
  <si>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</si>
  <si>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</si>
  <si>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</si>
  <si>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</si>
  <si>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</si>
  <si>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</si>
  <si>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</si>
  <si>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</si>
  <si>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</si>
  <si>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</si>
  <si>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</si>
  <si>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</si>
  <si>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</si>
  <si>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</si>
  <si>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</si>
  <si>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</si>
  <si>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</si>
  <si>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</si>
  <si>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</si>
  <si>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</si>
  <si>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</si>
  <si>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</si>
  <si>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</si>
  <si>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</si>
  <si>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</si>
  <si>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</si>
  <si>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</si>
  <si>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</si>
  <si>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</si>
  <si>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</si>
  <si>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</si>
  <si>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</si>
  <si>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</si>
  <si>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</si>
  <si>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</si>
  <si>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</si>
  <si>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</si>
  <si>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</si>
  <si>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</si>
  <si>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</si>
  <si>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</si>
  <si>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</si>
  <si>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</si>
  <si>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</si>
  <si>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</si>
  <si>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</si>
  <si>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</si>
  <si>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</si>
  <si>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</si>
  <si>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</si>
  <si>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</si>
  <si>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</si>
  <si>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</si>
  <si>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</si>
  <si>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</si>
  <si>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</si>
  <si>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</si>
  <si>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</si>
  <si>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</si>
  <si>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</si>
  <si>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</si>
  <si>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</si>
  <si>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</si>
  <si>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</si>
  <si>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</si>
  <si>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</si>
  <si>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</si>
  <si>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</si>
  <si>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</si>
  <si>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</si>
  <si>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</si>
  <si>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</si>
  <si>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</si>
  <si>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</si>
  <si>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</si>
  <si>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</si>
  <si>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</si>
  <si>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</si>
  <si>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</si>
  <si>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</si>
  <si>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</si>
  <si>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</si>
  <si>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</si>
  <si>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</si>
  <si>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</si>
  <si>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</si>
  <si>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</si>
  <si>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</si>
  <si>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</si>
  <si>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</si>
  <si>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</si>
  <si>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</si>
  <si>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</si>
  <si>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</si>
  <si>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</si>
  <si>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</si>
  <si>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</si>
  <si>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</si>
  <si>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</si>
  <si>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</si>
  <si>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</si>
  <si>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</si>
  <si>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</si>
  <si>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</si>
  <si>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</si>
  <si>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</si>
  <si>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</si>
  <si>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</si>
  <si>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</si>
  <si>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</si>
  <si>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</si>
  <si>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</si>
  <si>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</si>
  <si>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</si>
  <si>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</si>
  <si>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</si>
  <si>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</si>
  <si>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</si>
  <si>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</si>
  <si>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</si>
  <si>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</si>
  <si>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</si>
  <si>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</si>
  <si>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</si>
  <si>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</si>
  <si>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</si>
  <si>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</si>
  <si>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</si>
  <si>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</si>
  <si>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</si>
  <si>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</si>
  <si>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</si>
  <si>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</si>
  <si>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</si>
  <si>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</si>
  <si>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</si>
  <si>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</si>
  <si>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</si>
  <si>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</si>
  <si>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</si>
  <si>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</si>
  <si>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</si>
  <si>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</si>
  <si>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</si>
  <si>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</si>
  <si>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</si>
  <si>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</si>
  <si>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</si>
  <si>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</si>
  <si>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</si>
  <si>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</si>
  <si>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</si>
  <si>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</si>
  <si>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</si>
  <si>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</si>
  <si>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</si>
  <si>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</si>
  <si>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</si>
  <si>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</si>
  <si>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</si>
  <si>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</si>
  <si>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</si>
  <si>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</si>
  <si>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</si>
  <si>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</si>
  <si>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</si>
  <si>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</si>
  <si>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</si>
  <si>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</si>
  <si>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</si>
  <si>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</si>
  <si>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</si>
  <si>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</si>
  <si>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</si>
  <si>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</si>
  <si>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</si>
  <si>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</si>
  <si>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</si>
  <si>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</si>
  <si>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</si>
  <si>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</si>
  <si>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</si>
  <si>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</si>
  <si>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</si>
  <si>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</si>
  <si>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</si>
  <si>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</si>
  <si>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</si>
  <si>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</si>
  <si>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</si>
  <si>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</si>
  <si>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</si>
  <si>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</si>
  <si>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</si>
  <si>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</si>
  <si>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</si>
  <si>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</si>
  <si>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</si>
  <si>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</si>
  <si>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</si>
  <si>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</si>
  <si>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</si>
  <si>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</si>
  <si>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</si>
  <si>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</si>
  <si>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</si>
  <si>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</si>
  <si>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</si>
  <si>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</si>
  <si>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</si>
  <si>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</si>
  <si>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</si>
  <si>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</si>
  <si>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</si>
  <si>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</si>
  <si>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</si>
  <si>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</si>
  <si>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</si>
  <si>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</si>
  <si>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</si>
  <si>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</si>
  <si>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</si>
  <si>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</si>
  <si>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</si>
  <si>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</si>
  <si>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</si>
  <si>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</si>
  <si>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</si>
  <si>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</si>
  <si>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</si>
  <si>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</si>
  <si>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</si>
  <si>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</si>
  <si>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</si>
  <si>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</si>
  <si>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</si>
  <si>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</si>
  <si>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</si>
  <si>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</si>
  <si>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</si>
  <si>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</si>
  <si>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</si>
  <si>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</si>
  <si>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</si>
  <si>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</si>
  <si>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</si>
  <si>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</si>
  <si>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</si>
  <si>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</si>
  <si>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</si>
  <si>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</si>
  <si>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</si>
  <si>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</si>
  <si>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</si>
  <si>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</si>
  <si>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</si>
  <si>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</si>
  <si>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</si>
  <si>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</si>
  <si>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</si>
  <si>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</si>
  <si>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</si>
  <si>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</si>
  <si>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</si>
  <si>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</si>
  <si>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</si>
  <si>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</si>
  <si>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</si>
  <si>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</si>
  <si>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</si>
  <si>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</si>
  <si>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</si>
  <si>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</si>
  <si>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</si>
  <si>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</si>
  <si>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</si>
  <si>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</si>
  <si>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</si>
  <si>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</si>
  <si>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</si>
  <si>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</si>
  <si>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</si>
  <si>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</si>
  <si>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</si>
  <si>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</si>
  <si>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</si>
  <si>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</si>
  <si>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</si>
  <si>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</si>
  <si>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</si>
  <si>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</si>
  <si>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</si>
  <si>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</si>
  <si>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</si>
  <si>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</si>
  <si>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</si>
  <si>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</si>
  <si>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</si>
  <si>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</si>
  <si>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</si>
  <si>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</si>
  <si>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</si>
  <si>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</si>
  <si>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</si>
  <si>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</si>
  <si>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</si>
  <si>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</si>
  <si>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</si>
  <si>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</si>
  <si>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</si>
  <si>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</si>
  <si>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</si>
  <si>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</si>
  <si>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</si>
  <si>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</si>
  <si>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</si>
  <si>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</si>
  <si>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</si>
  <si>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</si>
  <si>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</si>
  <si>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</si>
  <si>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</si>
  <si>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</si>
  <si>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</si>
  <si>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</si>
  <si>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</si>
  <si>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</si>
  <si>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</si>
  <si>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</si>
  <si>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</si>
  <si>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</si>
  <si>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</si>
  <si>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</si>
  <si>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</si>
  <si>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</si>
  <si>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</si>
  <si>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</si>
  <si>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</si>
  <si>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</si>
  <si>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</si>
  <si>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</si>
  <si>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</si>
  <si>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</si>
  <si>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</si>
  <si>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</si>
  <si>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</si>
  <si>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</si>
  <si>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</si>
  <si>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</si>
  <si>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</si>
  <si>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</si>
  <si>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</si>
  <si>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</si>
  <si>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</si>
  <si>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</si>
  <si>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</si>
  <si>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</si>
  <si>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</si>
  <si>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</si>
  <si>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</si>
  <si>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</si>
  <si>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</si>
  <si>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</si>
  <si>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</si>
  <si>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</si>
  <si>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</si>
  <si>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</si>
  <si>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</si>
  <si>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</si>
  <si>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</si>
  <si>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</si>
  <si>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</si>
  <si>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</si>
  <si>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</si>
  <si>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</si>
  <si>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</si>
  <si>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</si>
  <si>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</si>
  <si>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</si>
  <si>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</si>
  <si>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</si>
  <si>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</si>
  <si>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</si>
  <si>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</si>
  <si>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</si>
  <si>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</si>
  <si>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</si>
  <si>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</si>
  <si>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</si>
  <si>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</si>
  <si>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</si>
  <si>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</si>
  <si>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</si>
  <si>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</si>
  <si>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</si>
  <si>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</si>
  <si>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</si>
  <si>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</si>
  <si>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</si>
  <si>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</si>
  <si>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</si>
  <si>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</si>
  <si>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</si>
  <si>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</si>
  <si>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</si>
  <si>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</si>
  <si>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</si>
  <si>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</si>
  <si>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</si>
  <si>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</si>
  <si>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</si>
  <si>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</si>
  <si>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</si>
  <si>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</si>
  <si>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</si>
  <si>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</si>
  <si>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</si>
  <si>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</si>
  <si>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</si>
  <si>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</si>
  <si>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</si>
  <si>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</si>
  <si>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</si>
  <si>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</si>
  <si>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</si>
  <si>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</si>
  <si>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</si>
  <si>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</si>
  <si>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</si>
  <si>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</si>
  <si>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</si>
  <si>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</si>
  <si>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</si>
  <si>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</si>
  <si>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</si>
  <si>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</si>
  <si>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</si>
  <si>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</si>
  <si>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</si>
  <si>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</si>
  <si>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</si>
  <si>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</si>
  <si>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</si>
  <si>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</si>
  <si>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</si>
  <si>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</si>
  <si>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</si>
  <si>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</si>
  <si>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</si>
  <si>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</si>
  <si>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</si>
  <si>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</si>
  <si>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</si>
  <si>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</si>
  <si>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</si>
  <si>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</si>
  <si>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</si>
  <si>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</si>
  <si>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</si>
  <si>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</si>
  <si>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</si>
  <si>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</si>
  <si>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</si>
  <si>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</si>
  <si>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</si>
  <si>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</si>
  <si>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</si>
  <si>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</si>
  <si>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</si>
  <si>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</si>
  <si>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</si>
  <si>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</si>
  <si>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</si>
  <si>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</si>
  <si>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</si>
  <si>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</si>
  <si>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</si>
  <si>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</si>
  <si>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</si>
  <si>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</si>
  <si>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</si>
  <si>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</si>
  <si>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</si>
  <si>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</si>
  <si>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</si>
  <si>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</si>
  <si>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</si>
  <si>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</si>
  <si>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</si>
  <si>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</si>
  <si>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</si>
  <si>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</si>
  <si>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</si>
  <si>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</si>
  <si>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</si>
  <si>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</si>
  <si>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</si>
  <si>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</si>
  <si>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</si>
  <si>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</si>
  <si>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</si>
  <si>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</si>
  <si>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</si>
  <si>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</si>
  <si>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</si>
  <si>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</si>
  <si>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</si>
  <si>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</si>
  <si>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</si>
  <si>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</si>
  <si>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</si>
  <si>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</si>
  <si>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</si>
  <si>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</si>
  <si>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</si>
  <si>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</si>
  <si>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</si>
  <si>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</si>
  <si>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</si>
  <si>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</si>
  <si>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</si>
  <si>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</si>
  <si>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</si>
  <si>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</si>
  <si>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</si>
  <si>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</si>
  <si>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</si>
  <si>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</si>
  <si>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</si>
  <si>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</si>
  <si>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</si>
  <si>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</si>
  <si>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</si>
  <si>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</si>
  <si>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</si>
  <si>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</si>
  <si>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</si>
  <si>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</si>
  <si>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</si>
  <si>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</si>
  <si>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</si>
  <si>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</si>
  <si>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</si>
  <si>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</si>
  <si>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</si>
  <si>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</si>
  <si>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</si>
  <si>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</si>
  <si>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</si>
  <si>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</si>
  <si>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</si>
  <si>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</si>
  <si>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</si>
  <si>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</si>
  <si>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</si>
  <si>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</si>
  <si>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</si>
  <si>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</si>
  <si>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</si>
  <si>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</si>
  <si>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</si>
  <si>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</si>
  <si>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</si>
  <si>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</si>
  <si>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</si>
  <si>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</si>
  <si>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</si>
  <si>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</si>
  <si>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</si>
  <si>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</si>
  <si>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</si>
  <si>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</si>
  <si>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</si>
  <si>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</si>
  <si>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</si>
  <si>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</si>
  <si>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</si>
  <si>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</si>
  <si>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</si>
  <si>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</si>
  <si>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</si>
  <si>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</si>
  <si>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</si>
  <si>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</si>
  <si>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</si>
  <si>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</si>
  <si>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</si>
  <si>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</si>
  <si>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</si>
  <si>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</si>
  <si>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</si>
  <si>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</si>
  <si>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</si>
  <si>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</si>
  <si>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</si>
  <si>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</si>
  <si>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</si>
  <si>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</si>
  <si>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</si>
  <si>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</si>
  <si>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</si>
  <si>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</si>
  <si>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</si>
  <si>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</si>
  <si>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</si>
  <si>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</si>
  <si>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</si>
  <si>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</si>
  <si>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</si>
  <si>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</si>
  <si>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</si>
  <si>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</si>
  <si>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</si>
  <si>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</si>
  <si>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</si>
  <si>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</si>
  <si>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</si>
  <si>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</si>
  <si>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</si>
  <si>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</si>
  <si>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</si>
  <si>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</si>
  <si>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</si>
  <si>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</si>
  <si>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</si>
  <si>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</si>
  <si>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</si>
  <si>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</si>
  <si>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</si>
  <si>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</si>
  <si>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</si>
  <si>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</si>
  <si>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</si>
  <si>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</si>
  <si>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</si>
  <si>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</si>
  <si>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</si>
  <si>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</si>
  <si>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</si>
  <si>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</si>
  <si>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</si>
  <si>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</si>
  <si>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</si>
  <si>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</si>
  <si>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</si>
  <si>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</si>
  <si>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</si>
  <si>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</si>
  <si>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</si>
  <si>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</si>
  <si>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</si>
  <si>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</si>
  <si>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</si>
  <si>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</si>
  <si>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</si>
  <si>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</si>
  <si>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</si>
  <si>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</si>
  <si>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</si>
  <si>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</si>
  <si>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</si>
  <si>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</si>
  <si>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</si>
  <si>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</si>
  <si>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</si>
  <si>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</si>
  <si>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</si>
  <si>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</si>
  <si>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</si>
  <si>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</si>
  <si>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</si>
  <si>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</si>
  <si>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</si>
  <si>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</si>
  <si>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</si>
  <si>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</si>
  <si>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</si>
  <si>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</si>
  <si>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</si>
  <si>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</si>
  <si>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</si>
  <si>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</si>
  <si>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</si>
  <si>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</si>
  <si>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</si>
  <si>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</si>
  <si>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</si>
  <si>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</si>
  <si>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</si>
  <si>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</si>
  <si>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</si>
  <si>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</si>
  <si>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</si>
  <si>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</si>
  <si>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</si>
  <si>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</si>
  <si>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</si>
  <si>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</si>
  <si>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</si>
  <si>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</si>
  <si>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</si>
  <si>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</si>
  <si>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</si>
  <si>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</si>
  <si>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</si>
  <si>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</si>
  <si>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</si>
  <si>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</si>
  <si>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</si>
  <si>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</si>
  <si>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</si>
  <si>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</si>
  <si>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</si>
  <si>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</si>
  <si>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</si>
  <si>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</si>
  <si>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</si>
  <si>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</si>
  <si>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</si>
  <si>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</si>
  <si>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</si>
  <si>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</si>
  <si>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</si>
  <si>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</si>
  <si>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</si>
  <si>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</si>
  <si>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</si>
  <si>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</si>
  <si>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</si>
  <si>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</si>
  <si>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</si>
  <si>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</si>
  <si>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</si>
  <si>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</si>
  <si>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</si>
  <si>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</si>
  <si>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</si>
  <si>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</si>
  <si>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</si>
  <si>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</si>
  <si>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</si>
  <si>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</si>
  <si>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</si>
  <si>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</si>
  <si>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</si>
  <si>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</si>
  <si>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</si>
  <si>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</si>
  <si>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</si>
  <si>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</si>
  <si>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</si>
  <si>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</si>
  <si>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</si>
  <si>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</si>
  <si>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</si>
  <si>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</si>
  <si>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</si>
  <si>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</si>
  <si>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</si>
  <si>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</si>
  <si>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</si>
  <si>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</si>
  <si>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</si>
  <si>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</si>
  <si>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</si>
  <si>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</si>
  <si>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</si>
  <si>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</si>
  <si>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</si>
  <si>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</si>
  <si>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</si>
  <si>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</si>
  <si>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</si>
  <si>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</si>
  <si>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</si>
  <si>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</si>
  <si>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</si>
  <si>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</si>
  <si>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</si>
  <si>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</si>
  <si>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</si>
  <si>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</si>
  <si>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</si>
  <si>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</si>
  <si>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</si>
  <si>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</si>
  <si>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</si>
  <si>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</si>
  <si>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</si>
  <si>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</si>
  <si>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</si>
  <si>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</si>
  <si>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</si>
  <si>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</si>
  <si>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</si>
  <si>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</si>
  <si>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</si>
  <si>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</si>
  <si>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</si>
  <si>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</si>
  <si>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</si>
  <si>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</si>
  <si>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</si>
  <si>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</si>
  <si>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</si>
  <si>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</si>
  <si>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</si>
  <si>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</si>
  <si>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</si>
  <si>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</si>
  <si>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</si>
  <si>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</si>
  <si>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</si>
  <si>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</si>
  <si>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</si>
  <si>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</si>
  <si>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</si>
  <si>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</si>
  <si>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</si>
  <si>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</si>
  <si>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</si>
  <si>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</si>
  <si>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</si>
  <si>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</si>
  <si>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</si>
  <si>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</si>
  <si>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</si>
  <si>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</si>
  <si>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</si>
  <si>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</si>
  <si>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</si>
  <si>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</si>
  <si>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</si>
  <si>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</si>
  <si>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</si>
  <si>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</si>
  <si>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</si>
  <si>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</si>
  <si>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</si>
  <si>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</si>
  <si>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</si>
  <si>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</si>
  <si>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</si>
  <si>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</si>
  <si>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</si>
  <si>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</si>
  <si>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</si>
  <si>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</si>
  <si>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</si>
  <si>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</si>
  <si>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</si>
  <si>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</si>
  <si>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</si>
  <si>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</si>
  <si>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</si>
  <si>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</si>
  <si>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</si>
  <si>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</si>
  <si>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</si>
  <si>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</si>
  <si>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</si>
  <si>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</si>
  <si>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</si>
  <si>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</si>
  <si>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</si>
  <si>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</si>
  <si>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</si>
  <si>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</si>
  <si>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</si>
  <si>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</si>
  <si>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</si>
  <si>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</si>
  <si>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</si>
  <si>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</si>
  <si>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</si>
  <si>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</si>
  <si>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</si>
  <si>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</si>
  <si>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</si>
  <si>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</si>
  <si>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</si>
  <si>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</si>
  <si>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</si>
  <si>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</si>
  <si>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</si>
  <si>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</si>
  <si>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</si>
  <si>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</si>
  <si>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</si>
  <si>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</si>
  <si>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</si>
  <si>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</si>
  <si>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</si>
  <si>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</si>
  <si>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</si>
  <si>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</si>
  <si>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</si>
  <si>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</si>
  <si>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</si>
  <si>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</si>
  <si>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</si>
  <si>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</si>
  <si>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</si>
  <si>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</si>
  <si>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</si>
  <si>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</si>
  <si>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</si>
  <si>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</si>
  <si>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</si>
  <si>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</si>
  <si>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</si>
  <si>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</si>
  <si>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</si>
  <si>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</si>
  <si>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</si>
  <si>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</si>
  <si>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</si>
  <si>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</si>
  <si>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</si>
  <si>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</si>
  <si>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</si>
  <si>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</si>
  <si>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</si>
  <si>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</si>
  <si>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</si>
  <si>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</si>
  <si>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</si>
  <si>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</si>
  <si>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</si>
  <si>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</si>
  <si>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</si>
  <si>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</si>
  <si>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</si>
  <si>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</si>
  <si>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</si>
  <si>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</si>
  <si>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</si>
  <si>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</si>
  <si>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</si>
  <si>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</si>
  <si>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</si>
  <si>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</si>
  <si>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</si>
  <si>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</si>
  <si>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</si>
  <si>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</si>
  <si>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</si>
  <si>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</si>
  <si>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</si>
  <si>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</si>
  <si>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</si>
  <si>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</si>
  <si>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</si>
  <si>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</si>
  <si>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</si>
  <si>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</si>
  <si>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</si>
  <si>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</si>
  <si>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</si>
  <si>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</si>
  <si>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</si>
  <si>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</si>
  <si>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</si>
  <si>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</si>
  <si>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</si>
  <si>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</si>
  <si>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</si>
  <si>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</si>
  <si>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</si>
  <si>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</si>
  <si>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</si>
  <si>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</si>
  <si>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</si>
  <si>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</si>
  <si>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</si>
  <si>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</si>
  <si>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</si>
  <si>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</si>
  <si>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</si>
  <si>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</si>
  <si>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</si>
  <si>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</si>
  <si>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</si>
  <si>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</si>
  <si>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</si>
  <si>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</si>
  <si>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</si>
  <si>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</si>
  <si>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</si>
  <si>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</si>
  <si>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</si>
  <si>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</si>
  <si>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</si>
  <si>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</si>
  <si>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</si>
  <si>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</si>
  <si>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</si>
  <si>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</si>
  <si>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</si>
  <si>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</si>
  <si>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</si>
  <si>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</si>
  <si>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</si>
  <si>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</si>
  <si>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</si>
  <si>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</si>
  <si>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</si>
  <si>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</si>
  <si>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</si>
  <si>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</si>
  <si>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</si>
  <si>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</si>
  <si>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</si>
  <si>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</si>
  <si>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</si>
  <si>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</si>
  <si>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</si>
  <si>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</si>
  <si>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</si>
  <si>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</si>
  <si>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</si>
  <si>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</si>
  <si>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</si>
  <si>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</si>
  <si>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</si>
  <si>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</si>
  <si>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</si>
  <si>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</si>
  <si>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</si>
  <si>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</si>
  <si>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</si>
  <si>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</si>
  <si>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</si>
  <si>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</si>
  <si>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</si>
  <si>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</si>
  <si>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</si>
  <si>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</si>
  <si>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</si>
  <si>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</si>
  <si>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</si>
  <si>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</si>
  <si>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</si>
  <si>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</si>
  <si>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</si>
  <si>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</si>
  <si>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</si>
  <si>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</si>
  <si>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</si>
  <si>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</si>
  <si>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</si>
  <si>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</si>
  <si>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</si>
  <si>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</si>
  <si>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</si>
  <si>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</si>
  <si>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</si>
  <si>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</si>
  <si>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</si>
  <si>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</si>
  <si>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</si>
  <si>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</si>
  <si>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</si>
  <si>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</si>
  <si>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</si>
  <si>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</si>
  <si>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</si>
  <si>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</si>
  <si>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</si>
  <si>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</si>
  <si>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</si>
  <si>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</si>
  <si>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</si>
  <si>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</si>
  <si>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</si>
  <si>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</si>
  <si>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</si>
  <si>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</si>
  <si>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</si>
  <si>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</si>
  <si>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</si>
  <si>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</si>
  <si>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</si>
  <si>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</si>
  <si>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</si>
  <si>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</si>
  <si>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</si>
  <si>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</si>
  <si>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</si>
  <si>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</si>
  <si>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</si>
  <si>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</si>
  <si>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</si>
  <si>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</si>
  <si>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</si>
  <si>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</si>
  <si>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</si>
  <si>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</si>
  <si>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</si>
  <si>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</si>
  <si>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</si>
  <si>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</si>
  <si>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</si>
  <si>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</si>
  <si>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</si>
  <si>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</si>
  <si>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</si>
  <si>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</si>
  <si>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</si>
  <si>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</si>
  <si>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</si>
  <si>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</si>
  <si>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</si>
  <si>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</si>
  <si>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</si>
  <si>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</si>
  <si>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</si>
  <si>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</si>
  <si>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</si>
  <si>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</si>
  <si>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</si>
  <si>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</si>
  <si>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</si>
  <si>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</si>
  <si>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</si>
  <si>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</si>
  <si>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</si>
  <si>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</si>
  <si>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</si>
  <si>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</si>
  <si>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</si>
  <si>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</si>
  <si>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</si>
  <si>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</si>
  <si>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</si>
  <si>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</si>
  <si>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</si>
  <si>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</si>
  <si>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</si>
  <si>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</si>
  <si>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</si>
  <si>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</si>
  <si>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</si>
  <si>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</si>
  <si>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</si>
  <si>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</si>
  <si>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</si>
  <si>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</si>
  <si>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</si>
  <si>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</si>
  <si>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</si>
  <si>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</si>
  <si>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</si>
  <si>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</si>
  <si>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</si>
  <si>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</si>
  <si>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</si>
  <si>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</si>
  <si>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</si>
  <si>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</si>
  <si>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</si>
  <si>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</si>
  <si>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</si>
  <si>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</si>
  <si>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</si>
  <si>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</si>
  <si>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</si>
  <si>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</si>
  <si>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</si>
  <si>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</si>
  <si>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</si>
  <si>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</si>
  <si>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</si>
  <si>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</si>
  <si>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</si>
  <si>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</si>
  <si>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</si>
  <si>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</si>
  <si>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</si>
  <si>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</si>
  <si>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</si>
  <si>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</si>
  <si>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</si>
  <si>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</si>
  <si>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</si>
  <si>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</si>
  <si>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</si>
  <si>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</si>
  <si>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</si>
  <si>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</si>
  <si>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</si>
  <si>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</si>
  <si>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</si>
  <si>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</si>
  <si>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</si>
  <si>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</si>
  <si>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</si>
  <si>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</si>
  <si>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</si>
  <si>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</si>
  <si>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</si>
  <si>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</si>
  <si>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</si>
  <si>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</si>
  <si>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</si>
  <si>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</si>
  <si>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</si>
  <si>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</si>
  <si>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</si>
  <si>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</si>
  <si>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</si>
  <si>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</si>
  <si>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</si>
  <si>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</si>
  <si>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</si>
  <si>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</si>
  <si>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</si>
  <si>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</si>
  <si>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</si>
  <si>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</si>
  <si>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</si>
  <si>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</si>
  <si>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</si>
  <si>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</si>
  <si>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</si>
  <si>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</si>
  <si>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</si>
  <si>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</si>
  <si>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</si>
  <si>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</si>
  <si>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</si>
  <si>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</si>
  <si>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</si>
  <si>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</si>
  <si>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</si>
  <si>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</si>
  <si>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</si>
  <si>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</si>
  <si>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</si>
  <si>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</si>
  <si>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</si>
  <si>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</si>
  <si>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</si>
  <si>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</si>
  <si>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</si>
  <si>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</si>
  <si>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</si>
  <si>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</si>
  <si>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</si>
  <si>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</si>
  <si>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</si>
  <si>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</si>
  <si>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</si>
  <si>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</si>
  <si>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</si>
  <si>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</si>
  <si>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</si>
  <si>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</si>
  <si>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</si>
  <si>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</si>
  <si>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</si>
  <si>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</si>
  <si>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</si>
  <si>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</si>
  <si>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</si>
  <si>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</si>
  <si>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</si>
  <si>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</si>
  <si>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</si>
  <si>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</si>
  <si>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</si>
  <si>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</si>
  <si>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</si>
  <si>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</si>
  <si>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</si>
  <si>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</si>
  <si>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</si>
  <si>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</si>
  <si>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</si>
  <si>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</si>
  <si>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</si>
  <si>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</si>
  <si>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</si>
  <si>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</si>
  <si>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</si>
  <si>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</si>
  <si>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</si>
  <si>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</si>
  <si>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</si>
  <si>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</si>
  <si>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</si>
  <si>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</si>
  <si>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</si>
  <si>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</si>
  <si>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</si>
  <si>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</si>
  <si>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</si>
  <si>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</si>
  <si>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</si>
  <si>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</si>
  <si>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</si>
  <si>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</si>
  <si>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</si>
  <si>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</si>
  <si>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</si>
  <si>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</si>
  <si>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</si>
  <si>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</si>
  <si>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</si>
  <si>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</si>
  <si>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</si>
  <si>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</si>
  <si>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</si>
  <si>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</si>
  <si>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</si>
  <si>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</si>
  <si>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</si>
  <si>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</si>
  <si>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</si>
  <si>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</si>
  <si>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</si>
  <si>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</si>
  <si>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</si>
  <si>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</si>
  <si>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</si>
  <si>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</si>
  <si>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</si>
  <si>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</si>
  <si>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</si>
  <si>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</si>
  <si>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</si>
  <si>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</si>
  <si>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</si>
  <si>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</si>
  <si>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</si>
  <si>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</si>
  <si>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</si>
  <si>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</si>
  <si>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</si>
  <si>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</si>
  <si>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</si>
  <si>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</si>
  <si>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</si>
  <si>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</si>
  <si>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</si>
  <si>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</si>
  <si>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</si>
  <si>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</si>
  <si>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</si>
  <si>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</si>
  <si>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</si>
  <si>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</si>
  <si>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</si>
  <si>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</si>
  <si>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</si>
  <si>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</si>
  <si>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</si>
  <si>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</si>
  <si>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</si>
  <si>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</si>
  <si>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</si>
  <si>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</si>
  <si>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</si>
  <si>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</si>
  <si>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</si>
  <si>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</si>
  <si>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</si>
  <si>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</si>
  <si>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</si>
  <si>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</si>
  <si>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</si>
  <si>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</si>
  <si>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</si>
  <si>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</si>
  <si>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</si>
  <si>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</si>
  <si>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</si>
  <si>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</si>
  <si>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</si>
  <si>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</si>
  <si>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</si>
  <si>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</si>
  <si>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</si>
  <si>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</si>
  <si>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</si>
  <si>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</si>
  <si>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</si>
  <si>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</si>
  <si>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</si>
  <si>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</si>
  <si>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</si>
  <si>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</si>
  <si>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</si>
  <si>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</si>
  <si>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</si>
  <si>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</si>
  <si>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</si>
  <si>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</si>
  <si>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</si>
  <si>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</si>
  <si>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</si>
  <si>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</si>
  <si>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</si>
  <si>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</si>
  <si>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</si>
  <si>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</si>
  <si>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</si>
  <si>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</si>
  <si>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</si>
  <si>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</si>
  <si>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</si>
  <si>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</si>
  <si>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</si>
  <si>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</si>
  <si>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</si>
  <si>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</si>
  <si>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</si>
  <si>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</si>
  <si>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</si>
  <si>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</si>
  <si>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</si>
  <si>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</si>
  <si>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</si>
  <si>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</si>
  <si>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</si>
  <si>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</si>
  <si>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</si>
  <si>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</si>
  <si>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</si>
  <si>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</si>
  <si>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</si>
  <si>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</si>
  <si>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</si>
  <si>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</si>
  <si>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</si>
  <si>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</si>
  <si>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</si>
  <si>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</si>
  <si>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</si>
  <si>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</si>
  <si>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</si>
  <si>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</si>
  <si>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</si>
  <si>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</si>
  <si>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</si>
  <si>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</si>
  <si>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</si>
  <si>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</si>
  <si>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</si>
  <si>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</si>
  <si>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</si>
  <si>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</si>
  <si>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</si>
  <si>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</si>
  <si>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</si>
  <si>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</si>
  <si>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</si>
  <si>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</si>
  <si>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</si>
  <si>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</si>
  <si>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</si>
  <si>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</si>
  <si>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</si>
  <si>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</si>
  <si>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</si>
  <si>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</si>
  <si>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</si>
  <si>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</si>
  <si>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</si>
  <si>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</si>
  <si>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</si>
  <si>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</si>
  <si>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</si>
  <si>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</si>
  <si>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</si>
  <si>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</si>
  <si>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</si>
  <si>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</si>
  <si>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</si>
  <si>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</si>
  <si>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</si>
  <si>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</si>
  <si>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</si>
  <si>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</si>
  <si>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</si>
  <si>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</si>
  <si>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</si>
  <si>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</si>
  <si>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</si>
  <si>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</si>
  <si>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</si>
  <si>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</si>
  <si>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</si>
  <si>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</si>
  <si>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</si>
  <si>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</si>
  <si>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</si>
  <si>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</si>
  <si>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</si>
  <si>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</si>
  <si>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</si>
  <si>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</si>
  <si>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</si>
  <si>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</si>
  <si>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</si>
  <si>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</si>
  <si>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</si>
  <si>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</si>
  <si>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</si>
  <si>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</si>
  <si>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</si>
  <si>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</si>
  <si>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</si>
  <si>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</si>
  <si>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</si>
  <si>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</si>
  <si>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</si>
  <si>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</si>
  <si>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</si>
  <si>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</si>
  <si>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</si>
  <si>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</si>
  <si>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</si>
  <si>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</si>
  <si>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</si>
  <si>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</si>
  <si>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</si>
  <si>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</si>
  <si>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</si>
  <si>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</si>
  <si>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</si>
  <si>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</si>
  <si>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</si>
  <si>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</si>
  <si>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</si>
  <si>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</si>
  <si>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</si>
  <si>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</si>
  <si>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</si>
  <si>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</si>
  <si>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</si>
  <si>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</si>
  <si>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</si>
  <si>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</si>
  <si>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</si>
  <si>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</si>
  <si>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</si>
  <si>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</si>
  <si>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</si>
  <si>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</si>
  <si>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</si>
  <si>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</si>
  <si>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</si>
  <si>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</si>
  <si>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</si>
  <si>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</si>
  <si>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</si>
  <si>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</si>
  <si>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</si>
  <si>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</si>
  <si>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</si>
  <si>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</si>
  <si>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</si>
  <si>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</si>
  <si>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</si>
  <si>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</si>
  <si>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</si>
  <si>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</si>
  <si>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</si>
  <si>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</si>
  <si>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</si>
  <si>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</si>
  <si>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</si>
  <si>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</si>
  <si>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</si>
  <si>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</si>
  <si>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</si>
  <si>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</si>
  <si>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</si>
  <si>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</si>
  <si>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</si>
  <si>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</si>
  <si>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</si>
  <si>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</si>
  <si>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</si>
  <si>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</si>
  <si>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</si>
  <si>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</si>
  <si>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</si>
  <si>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</si>
  <si>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</si>
  <si>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</si>
  <si>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</si>
  <si>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</si>
  <si>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</si>
  <si>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</si>
  <si>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</si>
  <si>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</si>
  <si>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</si>
  <si>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</si>
  <si>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</si>
  <si>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</si>
  <si>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</si>
  <si>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</si>
  <si>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</si>
  <si>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</si>
  <si>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</si>
  <si>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</si>
  <si>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</si>
  <si>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</si>
  <si>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</si>
  <si>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</si>
  <si>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</si>
  <si>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</si>
  <si>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</si>
  <si>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</si>
  <si>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</si>
  <si>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</si>
  <si>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</si>
  <si>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</si>
  <si>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</si>
  <si>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</si>
  <si>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</si>
  <si>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</si>
  <si>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</si>
  <si>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</si>
  <si>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</si>
  <si>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</si>
  <si>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</si>
  <si>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</si>
  <si>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</si>
  <si>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</si>
  <si>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</si>
  <si>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</si>
  <si>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</si>
  <si>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</si>
  <si>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</si>
  <si>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</si>
  <si>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</si>
  <si>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</si>
  <si>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</si>
  <si>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</si>
  <si>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</si>
  <si>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</si>
  <si>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</si>
  <si>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</si>
  <si>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</si>
  <si>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</si>
  <si>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</si>
  <si>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</si>
  <si>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</si>
  <si>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</si>
  <si>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</si>
  <si>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</si>
  <si>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</si>
  <si>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</si>
  <si>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</si>
  <si>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</si>
  <si>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</si>
  <si>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</si>
  <si>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</si>
  <si>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</si>
  <si>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</si>
  <si>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</si>
  <si>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</si>
  <si>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</si>
  <si>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</si>
  <si>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</si>
  <si>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</si>
  <si>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</si>
  <si>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</si>
  <si>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</si>
  <si>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</si>
  <si>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</si>
  <si>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</si>
  <si>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</si>
  <si>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</si>
  <si>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</si>
  <si>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</si>
  <si>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</si>
  <si>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</si>
  <si>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</si>
  <si>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</si>
  <si>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</si>
  <si>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</si>
  <si>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</si>
  <si>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</si>
  <si>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</si>
  <si>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</si>
  <si>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</si>
  <si>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</si>
  <si>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</si>
  <si>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</si>
  <si>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</si>
  <si>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</si>
  <si>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</si>
  <si>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</si>
  <si>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</si>
  <si>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</si>
  <si>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</si>
  <si>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</si>
  <si>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</si>
  <si>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</si>
  <si>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</si>
  <si>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</si>
  <si>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</si>
  <si>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</si>
  <si>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</si>
  <si>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</si>
  <si>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</si>
  <si>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</si>
  <si>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</si>
  <si>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</si>
  <si>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</si>
  <si>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</si>
  <si>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</si>
  <si>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</si>
  <si>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</si>
  <si>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</si>
  <si>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</si>
  <si>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</si>
  <si>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</si>
  <si>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</si>
  <si>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</si>
  <si>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</si>
  <si>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</si>
  <si>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</si>
  <si>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</si>
  <si>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</si>
  <si>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</si>
  <si>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</si>
  <si>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</si>
  <si>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</si>
  <si>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</si>
  <si>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</si>
  <si>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</si>
  <si>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</si>
  <si>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</si>
  <si>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</si>
  <si>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</si>
  <si>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</si>
  <si>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</si>
  <si>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</si>
  <si>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</si>
  <si>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</si>
  <si>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</si>
  <si>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</si>
  <si>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</si>
  <si>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</si>
  <si>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</si>
  <si>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</si>
  <si>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</si>
  <si>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</si>
  <si>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</si>
  <si>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</si>
  <si>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</si>
  <si>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</si>
  <si>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</si>
  <si>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</si>
  <si>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</si>
  <si>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</si>
  <si>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</si>
  <si>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</si>
  <si>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</si>
  <si>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</si>
  <si>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</si>
  <si>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</si>
  <si>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</si>
  <si>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</si>
  <si>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</si>
  <si>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</si>
  <si>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</si>
  <si>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</si>
  <si>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</si>
  <si>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</si>
  <si>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</si>
  <si>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</si>
  <si>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</si>
  <si>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</si>
  <si>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</si>
  <si>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</si>
  <si>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</si>
  <si>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</si>
  <si>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</si>
  <si>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</si>
  <si>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</si>
  <si>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</si>
  <si>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</si>
  <si>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</si>
  <si>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</si>
  <si>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</si>
  <si>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</si>
  <si>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</si>
  <si>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</si>
  <si>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</si>
  <si>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</si>
  <si>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</si>
  <si>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</si>
  <si>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</si>
  <si>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</si>
  <si>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</si>
  <si>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</si>
  <si>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</si>
  <si>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</si>
  <si>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</si>
  <si>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</si>
  <si>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</si>
  <si>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</si>
  <si>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</si>
  <si>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</si>
  <si>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</si>
  <si>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</si>
  <si>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</si>
  <si>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</si>
  <si>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</si>
  <si>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</si>
  <si>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</si>
  <si>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</si>
  <si>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</si>
  <si>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</si>
  <si>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</si>
  <si>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</si>
  <si>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</si>
  <si>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</si>
  <si>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</si>
  <si>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</si>
  <si>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</si>
  <si>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</si>
  <si>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</si>
  <si>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</si>
  <si>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</si>
  <si>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</si>
  <si>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</si>
  <si>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</si>
  <si>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</si>
  <si>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</si>
  <si>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</si>
  <si>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</si>
  <si>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</si>
  <si>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</si>
  <si>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</si>
  <si>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</si>
  <si>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</si>
  <si>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</si>
  <si>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</si>
  <si>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</si>
  <si>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</si>
  <si>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</si>
  <si>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</si>
  <si>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</si>
  <si>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</si>
  <si>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</si>
  <si>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</si>
  <si>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</si>
  <si>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</si>
  <si>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</si>
  <si>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</si>
  <si>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</si>
  <si>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</si>
  <si>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</si>
  <si>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</si>
  <si>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</si>
  <si>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</si>
  <si>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</si>
  <si>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</si>
  <si>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</si>
  <si>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</si>
  <si>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</si>
  <si>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</si>
  <si>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</si>
  <si>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</si>
  <si>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</si>
  <si>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</si>
  <si>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</si>
  <si>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</si>
  <si>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</si>
  <si>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</si>
  <si>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</si>
  <si>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</si>
  <si>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</si>
  <si>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</si>
  <si>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</si>
  <si>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</si>
  <si>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</si>
  <si>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</si>
  <si>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</si>
  <si>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</si>
  <si>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</si>
  <si>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</si>
  <si>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</si>
  <si>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</si>
  <si>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</si>
  <si>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</si>
  <si>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</si>
  <si>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</si>
  <si>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</si>
  <si>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</si>
  <si>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</si>
  <si>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</si>
  <si>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</si>
  <si>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</si>
  <si>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</si>
  <si>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</si>
  <si>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</si>
  <si>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</si>
  <si>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</si>
  <si>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</si>
  <si>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</si>
  <si>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</si>
  <si>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</si>
  <si>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</si>
  <si>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</si>
  <si>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</si>
  <si>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</si>
  <si>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</si>
  <si>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</si>
  <si>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</si>
  <si>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</si>
  <si>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</si>
  <si>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</si>
  <si>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</si>
  <si>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</si>
  <si>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</si>
  <si>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</si>
  <si>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</si>
  <si>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</si>
  <si>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</si>
  <si>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</si>
  <si>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</si>
  <si>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</si>
  <si>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</si>
  <si>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</si>
  <si>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</si>
  <si>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</si>
  <si>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</si>
  <si>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</si>
  <si>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</si>
  <si>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</si>
  <si>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</si>
  <si>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</si>
  <si>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</si>
  <si>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</si>
  <si>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</si>
  <si>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</si>
  <si>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</si>
  <si>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</si>
  <si>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</si>
  <si>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</si>
  <si>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</si>
  <si>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</si>
  <si>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</si>
  <si>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</si>
  <si>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</si>
  <si>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</si>
  <si>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</si>
  <si>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</si>
  <si>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</si>
  <si>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</si>
  <si>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</si>
  <si>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</si>
  <si>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</si>
  <si>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</si>
  <si>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</si>
  <si>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</si>
  <si>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</si>
  <si>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</si>
  <si>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</si>
  <si>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</si>
  <si>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</si>
  <si>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</si>
  <si>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</si>
  <si>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</si>
  <si>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</si>
  <si>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</si>
  <si>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</si>
  <si>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</si>
  <si>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</si>
  <si>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</si>
  <si>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</si>
  <si>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</si>
  <si>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</si>
  <si>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</si>
  <si>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</si>
  <si>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</si>
  <si>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</si>
  <si>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</si>
  <si>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</si>
  <si>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</si>
  <si>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</si>
  <si>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</si>
  <si>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</si>
  <si>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</si>
  <si>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</si>
  <si>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</si>
  <si>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</si>
  <si>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</si>
  <si>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</si>
  <si>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</si>
  <si>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</si>
  <si>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</si>
  <si>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</si>
  <si>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</si>
  <si>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</si>
  <si>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</si>
  <si>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</si>
  <si>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</si>
  <si>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</si>
  <si>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</si>
  <si>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</si>
  <si>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</si>
  <si>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</si>
  <si>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</si>
  <si>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</si>
  <si>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</si>
  <si>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</si>
  <si>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</si>
  <si>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</si>
  <si>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</si>
  <si>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</si>
  <si>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</si>
  <si>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</si>
  <si>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</si>
  <si>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</si>
  <si>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</si>
  <si>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</si>
  <si>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</si>
  <si>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</si>
  <si>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</si>
  <si>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</si>
  <si>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</si>
  <si>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</si>
  <si>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</si>
  <si>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</si>
  <si>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</si>
  <si>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</si>
  <si>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</si>
  <si>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</si>
  <si>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</si>
  <si>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</si>
  <si>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</si>
  <si>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</si>
  <si>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</si>
  <si>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</si>
  <si>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</si>
  <si>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</si>
  <si>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</si>
  <si>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</si>
  <si>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</si>
  <si>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</si>
  <si>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</si>
  <si>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</si>
  <si>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</si>
  <si>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</si>
  <si>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</si>
  <si>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</si>
  <si>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</si>
  <si>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</si>
  <si>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</si>
  <si>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</si>
  <si>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</si>
  <si>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</si>
  <si>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</si>
  <si>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</si>
  <si>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</si>
  <si>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</si>
  <si>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</si>
  <si>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</si>
  <si>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</si>
  <si>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</si>
  <si>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</si>
  <si>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</si>
  <si>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</si>
  <si>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</si>
  <si>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</si>
  <si>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</si>
  <si>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</si>
  <si>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</si>
  <si>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</si>
  <si>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</si>
  <si>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</si>
  <si>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</si>
  <si>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</si>
  <si>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</si>
  <si>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</si>
  <si>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</si>
  <si>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</si>
  <si>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</si>
  <si>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</si>
  <si>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</si>
  <si>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</si>
  <si>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</si>
  <si>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</si>
  <si>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</si>
  <si>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</si>
  <si>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</si>
  <si>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</si>
  <si>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</si>
  <si>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</si>
  <si>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</si>
  <si>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</si>
  <si>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</si>
  <si>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</si>
  <si>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</si>
  <si>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</si>
  <si>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</si>
  <si>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</si>
  <si>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</si>
  <si>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</si>
  <si>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</si>
  <si>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</si>
  <si>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</si>
  <si>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</si>
  <si>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</si>
  <si>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</si>
  <si>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</si>
  <si>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</si>
  <si>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</si>
  <si>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</si>
  <si>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</si>
  <si>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</si>
  <si>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</si>
  <si>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</si>
  <si>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</si>
  <si>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</si>
  <si>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</si>
  <si>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</si>
  <si>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</si>
  <si>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</si>
  <si>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</si>
  <si>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</si>
  <si>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</si>
  <si>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</si>
  <si>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</si>
  <si>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</si>
  <si>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</si>
  <si>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</si>
  <si>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</si>
  <si>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</si>
  <si>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</si>
  <si>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</si>
  <si>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</si>
  <si>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</si>
  <si>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</si>
  <si>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</si>
  <si>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</si>
  <si>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</si>
  <si>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</si>
  <si>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</si>
  <si>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</si>
  <si>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</si>
  <si>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</si>
  <si>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</si>
  <si>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</si>
  <si>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</si>
  <si>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</si>
  <si>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</si>
  <si>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</si>
  <si>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</si>
  <si>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</si>
  <si>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</si>
  <si>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</si>
  <si>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</si>
  <si>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</si>
  <si>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</si>
  <si>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</si>
  <si>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</si>
  <si>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</si>
  <si>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</si>
  <si>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</si>
  <si>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</si>
  <si>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</si>
  <si>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</si>
  <si>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</si>
  <si>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</si>
  <si>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</si>
  <si>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</si>
  <si>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</si>
  <si>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</si>
  <si>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</si>
  <si>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</si>
  <si>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</si>
  <si>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</si>
  <si>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</si>
  <si>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</si>
  <si>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</si>
  <si>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</si>
  <si>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</si>
  <si>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</si>
  <si>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</si>
  <si>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</si>
  <si>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</si>
  <si>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</si>
  <si>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</si>
  <si>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</si>
  <si>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</si>
  <si>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</si>
  <si>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</si>
  <si>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</si>
  <si>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</si>
  <si>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</si>
  <si>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</si>
  <si>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</si>
  <si>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</si>
  <si>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</si>
  <si>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</si>
  <si>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</si>
  <si>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</si>
  <si>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</si>
  <si>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</si>
  <si>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</si>
  <si>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</si>
  <si>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</si>
  <si>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</si>
  <si>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</si>
  <si>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</si>
  <si>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</si>
  <si>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</si>
  <si>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</si>
  <si>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</si>
  <si>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</si>
  <si>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</si>
  <si>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</si>
  <si>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</si>
  <si>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</si>
  <si>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</si>
  <si>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</si>
  <si>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</si>
  <si>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</si>
  <si>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</si>
  <si>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</si>
  <si>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</si>
  <si>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</si>
  <si>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</si>
  <si>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</si>
  <si>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</si>
  <si>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</si>
  <si>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</si>
  <si>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</si>
  <si>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</si>
  <si>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</si>
  <si>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</si>
  <si>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</si>
  <si>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</si>
  <si>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</si>
  <si>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</si>
  <si>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</si>
  <si>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</si>
  <si>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</si>
  <si>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</si>
  <si>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</si>
  <si>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</si>
  <si>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</si>
  <si>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</si>
  <si>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</si>
  <si>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</si>
  <si>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</si>
  <si>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</si>
  <si>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</si>
  <si>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</si>
  <si>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</si>
  <si>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</si>
  <si>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</si>
  <si>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</si>
  <si>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</si>
  <si>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</si>
  <si>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</si>
  <si>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</si>
  <si>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</si>
  <si>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</si>
  <si>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</si>
  <si>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</si>
  <si>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</si>
  <si>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</si>
  <si>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</si>
  <si>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</si>
  <si>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</si>
  <si>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</si>
  <si>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</si>
  <si>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</si>
  <si>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</si>
  <si>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</si>
  <si>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</si>
  <si>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</si>
  <si>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</si>
  <si>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</si>
  <si>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</si>
  <si>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</si>
  <si>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</si>
  <si>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</si>
  <si>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</si>
  <si>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</si>
  <si>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</si>
  <si>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</si>
  <si>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</si>
  <si>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</si>
  <si>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</si>
  <si>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</si>
  <si>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</si>
  <si>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</si>
  <si>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</si>
  <si>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</si>
  <si>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</si>
  <si>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</si>
  <si>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</si>
  <si>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</si>
  <si>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</si>
  <si>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</si>
  <si>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</si>
  <si>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</si>
  <si>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</si>
  <si>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</si>
  <si>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</si>
  <si>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</si>
  <si>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</si>
  <si>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</si>
  <si>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</si>
  <si>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</si>
  <si>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</si>
  <si>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</si>
  <si>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</si>
  <si>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</si>
  <si>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</si>
  <si>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</si>
  <si>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</si>
  <si>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</si>
  <si>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</si>
  <si>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</si>
  <si>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</si>
  <si>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</si>
  <si>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</si>
  <si>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</si>
  <si>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</si>
  <si>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</si>
  <si>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</si>
  <si>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</si>
  <si>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</si>
  <si>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</si>
  <si>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</si>
  <si>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</si>
  <si>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</si>
  <si>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</si>
  <si>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</si>
  <si>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</si>
  <si>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</si>
  <si>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</si>
  <si>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</si>
  <si>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</si>
  <si>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</si>
  <si>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</si>
  <si>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</si>
  <si>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</si>
  <si>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</si>
  <si>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</si>
  <si>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</si>
  <si>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</si>
  <si>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</si>
  <si>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</si>
  <si>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</si>
  <si>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</si>
  <si>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</si>
  <si>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</si>
  <si>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</si>
  <si>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</si>
  <si>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</si>
  <si>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</si>
  <si>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</si>
  <si>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</si>
  <si>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</si>
  <si>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</si>
  <si>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</si>
  <si>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</si>
  <si>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</si>
  <si>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</si>
  <si>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</si>
  <si>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</si>
  <si>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</si>
  <si>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</si>
  <si>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</si>
  <si>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</si>
  <si>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</si>
  <si>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</si>
  <si>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</si>
  <si>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</si>
  <si>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</si>
  <si>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</si>
  <si>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</si>
  <si>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</si>
  <si>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</si>
  <si>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</si>
  <si>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</si>
  <si>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</si>
  <si>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</si>
  <si>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</si>
  <si>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</si>
  <si>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</si>
  <si>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</si>
  <si>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</si>
  <si>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</si>
  <si>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</si>
  <si>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</si>
  <si>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</si>
  <si>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</si>
  <si>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</si>
  <si>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</si>
  <si>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</si>
  <si>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</si>
  <si>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</si>
  <si>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</si>
  <si>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</si>
  <si>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</si>
  <si>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</si>
  <si>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</si>
  <si>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</si>
  <si>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</si>
  <si>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</si>
  <si>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</si>
  <si>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</si>
  <si>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</si>
  <si>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</si>
  <si>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</si>
  <si>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</si>
  <si>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</si>
  <si>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</si>
  <si>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</si>
  <si>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</si>
  <si>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</si>
  <si>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</si>
  <si>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</si>
  <si>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</si>
  <si>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</si>
  <si>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</si>
  <si>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</si>
  <si>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</si>
  <si>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</si>
  <si>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</si>
  <si>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</si>
  <si>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</si>
  <si>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</si>
  <si>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</si>
  <si>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</si>
  <si>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</si>
  <si>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</si>
  <si>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</si>
  <si>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</si>
  <si>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</si>
  <si>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</si>
  <si>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</si>
  <si>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</si>
  <si>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</si>
  <si>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</si>
  <si>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</si>
  <si>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</si>
  <si>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</si>
  <si>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</si>
  <si>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</si>
  <si>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</si>
  <si>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</si>
  <si>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</si>
  <si>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</si>
  <si>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</si>
  <si>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</si>
  <si>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</si>
  <si>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</si>
  <si>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</si>
  <si>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</si>
  <si>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</si>
  <si>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</si>
  <si>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</si>
  <si>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</si>
  <si>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</si>
  <si>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</si>
  <si>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</si>
  <si>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</si>
  <si>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</si>
  <si>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</si>
  <si>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</si>
  <si>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</si>
  <si>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</si>
  <si>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</si>
  <si>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</si>
  <si>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</si>
  <si>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</si>
  <si>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</si>
  <si>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</si>
  <si>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</si>
  <si>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</si>
  <si>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</si>
  <si>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</si>
  <si>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</si>
  <si>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</si>
  <si>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</si>
  <si>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</si>
  <si>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</si>
  <si>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</si>
  <si>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</si>
  <si>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</si>
  <si>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</si>
  <si>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</si>
  <si>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</si>
  <si>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</si>
  <si>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</si>
  <si>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</si>
  <si>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</si>
  <si>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</si>
  <si>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</si>
  <si>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</si>
  <si>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</si>
  <si>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</si>
  <si>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</si>
  <si>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</si>
  <si>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</si>
  <si>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</si>
  <si>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</si>
  <si>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</si>
  <si>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</si>
  <si>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</si>
  <si>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</si>
  <si>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</si>
  <si>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</si>
  <si>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</si>
  <si>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</si>
  <si>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</si>
  <si>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</si>
  <si>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</si>
  <si>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</si>
  <si>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</si>
  <si>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</si>
  <si>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</si>
  <si>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</si>
  <si>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</si>
  <si>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</si>
  <si>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</si>
  <si>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</si>
  <si>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</si>
  <si>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</si>
  <si>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</si>
  <si>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</si>
  <si>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</si>
  <si>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</si>
  <si>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</si>
  <si>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</si>
  <si>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</si>
  <si>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</si>
  <si>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</si>
  <si>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</si>
  <si>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</si>
  <si>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</si>
  <si>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</si>
  <si>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</si>
  <si>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</si>
  <si>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</si>
  <si>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</si>
  <si>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</si>
  <si>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</si>
  <si>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</si>
  <si>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</si>
  <si>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</si>
  <si>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</si>
  <si>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</si>
  <si>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</si>
  <si>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</si>
  <si>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</si>
  <si>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</si>
  <si>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</si>
  <si>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</si>
  <si>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</si>
  <si>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</si>
  <si>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</si>
  <si>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</si>
  <si>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</si>
  <si>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</si>
  <si>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</si>
  <si>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</si>
  <si>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</si>
  <si>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</si>
  <si>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</si>
  <si>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</si>
  <si>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</si>
  <si>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</si>
  <si>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</si>
  <si>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</si>
  <si>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</si>
  <si>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</si>
  <si>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</si>
  <si>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</si>
  <si>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</si>
  <si>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</si>
  <si>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</si>
  <si>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</si>
  <si>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</si>
  <si>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</si>
  <si>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</si>
  <si>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</si>
  <si>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</si>
  <si>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</si>
  <si>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</si>
  <si>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</si>
  <si>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</si>
  <si>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</si>
  <si>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</si>
  <si>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</si>
  <si>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</si>
  <si>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</si>
  <si>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</si>
  <si>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</si>
  <si>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</si>
  <si>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</si>
  <si>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</si>
  <si>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</si>
  <si>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</si>
  <si>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</si>
  <si>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</si>
  <si>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</si>
  <si>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</si>
  <si>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</si>
  <si>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</si>
  <si>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</si>
  <si>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</si>
  <si>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</si>
  <si>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</si>
  <si>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</si>
  <si>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</si>
  <si>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</si>
  <si>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</si>
  <si>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</si>
  <si>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</si>
  <si>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</si>
  <si>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</si>
  <si>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</si>
  <si>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</si>
  <si>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</si>
  <si>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</si>
  <si>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</si>
  <si>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</si>
  <si>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</si>
  <si>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</si>
  <si>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</si>
  <si>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</si>
  <si>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</si>
  <si>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</si>
  <si>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</si>
  <si>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</si>
  <si>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</si>
  <si>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</si>
  <si>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</si>
  <si>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</si>
  <si>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</si>
  <si>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</si>
  <si>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</si>
  <si>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</si>
  <si>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</si>
  <si>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</si>
  <si>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</si>
  <si>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</si>
  <si>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</si>
  <si>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</si>
  <si>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</si>
  <si>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</si>
  <si>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</si>
  <si>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</si>
  <si>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</si>
  <si>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</si>
  <si>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</si>
  <si>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</si>
  <si>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</si>
  <si>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</si>
  <si>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</si>
  <si>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</si>
  <si>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</si>
  <si>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</si>
  <si>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</si>
  <si>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</si>
  <si>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</si>
  <si>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</si>
  <si>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</si>
  <si>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</si>
  <si>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</si>
  <si>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</si>
  <si>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</si>
  <si>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</si>
  <si>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</si>
  <si>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</si>
  <si>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</si>
  <si>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</si>
  <si>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</si>
  <si>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</si>
  <si>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</si>
  <si>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</si>
  <si>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</si>
  <si>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</si>
  <si>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</si>
  <si>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</si>
  <si>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</si>
  <si>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</si>
  <si>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</si>
  <si>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</si>
  <si>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</si>
  <si>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</si>
  <si>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</si>
  <si>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</si>
  <si>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</si>
  <si>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</si>
  <si>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</si>
  <si>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</si>
  <si>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</si>
  <si>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</si>
  <si>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</si>
  <si>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</si>
  <si>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</si>
  <si>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</si>
  <si>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</si>
  <si>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</si>
  <si>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</si>
  <si>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</si>
  <si>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</si>
  <si>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</si>
  <si>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</si>
  <si>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</si>
  <si>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</si>
  <si>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</si>
  <si>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</si>
  <si>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</si>
  <si>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</si>
  <si>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</si>
  <si>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</si>
  <si>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</si>
  <si>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</si>
  <si>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</si>
  <si>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</si>
  <si>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</si>
  <si>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</si>
  <si>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</si>
  <si>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</si>
  <si>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</si>
  <si>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</si>
  <si>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</si>
  <si>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</si>
  <si>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</si>
  <si>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</si>
  <si>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</si>
  <si>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</si>
  <si>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</si>
  <si>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</si>
  <si>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</si>
  <si>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</si>
  <si>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</si>
  <si>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</si>
  <si>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</si>
  <si>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</si>
  <si>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</si>
  <si>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</si>
  <si>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</si>
  <si>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</si>
  <si>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</si>
  <si>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</si>
  <si>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</si>
  <si>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</si>
  <si>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</si>
  <si>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</si>
  <si>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</si>
  <si>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</si>
  <si>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</si>
  <si>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</si>
  <si>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</si>
  <si>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</si>
  <si>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</si>
  <si>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</si>
  <si>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</si>
  <si>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</si>
  <si>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</si>
  <si>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</si>
  <si>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</si>
  <si>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</si>
  <si>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</si>
  <si>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</si>
  <si>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</si>
  <si>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</si>
  <si>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</si>
  <si>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</si>
  <si>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</si>
  <si>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</si>
  <si>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</si>
  <si>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</si>
  <si>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</si>
  <si>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</si>
  <si>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</si>
  <si>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</si>
  <si>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</si>
  <si>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</si>
  <si>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</si>
  <si>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</si>
  <si>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</si>
  <si>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</si>
  <si>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</si>
  <si>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</si>
  <si>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</si>
  <si>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</si>
  <si>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</si>
  <si>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</si>
  <si>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</si>
  <si>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</si>
  <si>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</si>
  <si>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</si>
  <si>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</si>
  <si>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</si>
  <si>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</si>
  <si>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</si>
  <si>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</si>
  <si>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</si>
  <si>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</si>
  <si>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</si>
  <si>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</si>
  <si>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</si>
  <si>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</si>
  <si>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</si>
  <si>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</si>
  <si>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</si>
  <si>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</si>
  <si>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</si>
  <si>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</si>
  <si>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</si>
  <si>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</si>
  <si>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</si>
  <si>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</si>
  <si>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</si>
  <si>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</si>
  <si>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</si>
  <si>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</si>
  <si>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</si>
  <si>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</si>
  <si>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</si>
  <si>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</si>
  <si>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</si>
  <si>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</si>
  <si>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</si>
  <si>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</si>
  <si>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</si>
  <si>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</si>
  <si>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</si>
  <si>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</si>
  <si>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</si>
  <si>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</si>
  <si>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</si>
  <si>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</si>
  <si>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</si>
  <si>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</si>
  <si>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</si>
  <si>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</si>
  <si>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</si>
  <si>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</si>
  <si>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</si>
  <si>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</si>
  <si>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</si>
  <si>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</si>
  <si>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</si>
  <si>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</si>
  <si>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</si>
  <si>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</si>
  <si>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</si>
  <si>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</si>
  <si>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</si>
  <si>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</si>
  <si>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</si>
  <si>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</si>
  <si>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</si>
  <si>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</si>
  <si>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</si>
  <si>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</si>
  <si>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</si>
  <si>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</si>
  <si>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</si>
  <si>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</si>
  <si>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</si>
  <si>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</si>
  <si>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</si>
  <si>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</si>
  <si>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</si>
  <si>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</si>
  <si>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</si>
  <si>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</si>
  <si>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</si>
  <si>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</si>
  <si>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</si>
  <si>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</si>
  <si>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</si>
  <si>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</si>
  <si>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</si>
  <si>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</si>
  <si>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</si>
  <si>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</si>
  <si>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</si>
  <si>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</si>
  <si>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</si>
  <si>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</si>
  <si>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</si>
  <si>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</si>
  <si>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</si>
  <si>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</si>
  <si>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</si>
  <si>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</si>
  <si>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</si>
  <si>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</si>
  <si>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</si>
  <si>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</si>
  <si>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</si>
  <si>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</si>
  <si>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</si>
  <si>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</si>
  <si>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</si>
  <si>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</si>
  <si>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</si>
  <si>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</si>
  <si>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</si>
  <si>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</si>
  <si>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</si>
  <si>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</si>
  <si>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</si>
  <si>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</si>
  <si>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</si>
  <si>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</si>
  <si>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</si>
  <si>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</si>
  <si>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</si>
  <si>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</si>
  <si>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</si>
  <si>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</si>
  <si>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</si>
  <si>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</si>
  <si>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</si>
  <si>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</si>
  <si>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</si>
  <si>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</si>
  <si>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</si>
  <si>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</si>
  <si>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</si>
  <si>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</si>
  <si>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</si>
  <si>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</si>
  <si>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</si>
  <si>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</si>
  <si>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</si>
  <si>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</si>
  <si>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</si>
  <si>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</si>
  <si>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</si>
  <si>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</si>
  <si>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</si>
  <si>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</si>
  <si>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</si>
  <si>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</si>
  <si>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</si>
  <si>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</si>
  <si>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</si>
  <si>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</si>
  <si>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</si>
  <si>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</si>
  <si>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</si>
  <si>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</si>
  <si>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</si>
  <si>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</si>
  <si>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</si>
  <si>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</si>
  <si>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</si>
  <si>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</si>
  <si>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</si>
  <si>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</si>
  <si>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</si>
  <si>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</si>
  <si>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</si>
  <si>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</si>
  <si>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</si>
  <si>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</si>
  <si>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</si>
  <si>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</si>
  <si>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</si>
  <si>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</si>
  <si>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</si>
  <si>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</si>
  <si>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</si>
  <si>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</si>
  <si>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</si>
  <si>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</si>
  <si>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</si>
  <si>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</si>
  <si>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</si>
  <si>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</si>
  <si>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</si>
  <si>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</si>
  <si>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</si>
  <si>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</si>
  <si>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</si>
  <si>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</si>
  <si>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</si>
  <si>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</si>
  <si>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</si>
  <si>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</si>
  <si>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</si>
  <si>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</si>
  <si>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</si>
  <si>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</si>
  <si>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</si>
  <si>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</si>
  <si>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</si>
  <si>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</si>
  <si>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</si>
  <si>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</si>
  <si>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</si>
  <si>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</si>
  <si>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</si>
  <si>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</si>
  <si>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</si>
  <si>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</si>
  <si>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</si>
  <si>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</si>
  <si>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</si>
  <si>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</si>
  <si>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</si>
  <si>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</si>
  <si>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</si>
  <si>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</si>
  <si>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</si>
  <si>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</si>
  <si>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</si>
  <si>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</si>
  <si>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</si>
  <si>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</si>
  <si>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</si>
  <si>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</si>
  <si>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</si>
  <si>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</si>
  <si>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</si>
  <si>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</si>
  <si>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</si>
  <si>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</si>
  <si>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</si>
  <si>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</si>
  <si>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</si>
  <si>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</si>
  <si>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</si>
  <si>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</si>
  <si>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</si>
  <si>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</si>
  <si>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</si>
  <si>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</si>
  <si>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</si>
  <si>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</si>
  <si>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</si>
  <si>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</si>
  <si>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</si>
  <si>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</si>
  <si>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</si>
  <si>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</si>
  <si>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</si>
  <si>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</si>
  <si>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</si>
  <si>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</si>
  <si>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</si>
  <si>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</si>
  <si>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</si>
  <si>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</si>
  <si>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</si>
  <si>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</si>
  <si>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</si>
  <si>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</si>
  <si>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</si>
  <si>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</si>
  <si>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</si>
  <si>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</si>
  <si>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</si>
  <si>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</si>
  <si>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</si>
  <si>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</si>
  <si>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</si>
  <si>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</si>
  <si>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</si>
  <si>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</si>
  <si>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</si>
  <si>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</si>
  <si>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</si>
  <si>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</si>
  <si>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</si>
  <si>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</si>
  <si>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</si>
  <si>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</si>
  <si>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</si>
  <si>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</si>
  <si>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</si>
  <si>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</si>
  <si>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</si>
  <si>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</si>
  <si>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</si>
  <si>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</si>
  <si>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</si>
  <si>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</si>
  <si>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</si>
  <si>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</si>
  <si>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</si>
  <si>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</si>
  <si>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</si>
  <si>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</si>
  <si>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</si>
  <si>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</si>
  <si>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</si>
  <si>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</si>
  <si>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</si>
  <si>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</si>
  <si>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</si>
  <si>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</si>
  <si>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</si>
  <si>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</si>
  <si>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</si>
  <si>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</si>
  <si>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</si>
  <si>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</si>
  <si>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</si>
  <si>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</si>
  <si>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</si>
  <si>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</si>
  <si>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</si>
  <si>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</si>
  <si>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</si>
  <si>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</si>
  <si>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</si>
  <si>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</si>
  <si>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</si>
  <si>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</si>
  <si>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</si>
  <si>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</si>
  <si>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</si>
  <si>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</si>
  <si>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</si>
  <si>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</si>
  <si>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</si>
  <si>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</si>
  <si>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</si>
  <si>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</si>
  <si>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</si>
  <si>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</si>
  <si>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</si>
  <si>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</si>
  <si>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</si>
  <si>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</si>
  <si>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</si>
  <si>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</si>
  <si>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</si>
  <si>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</si>
  <si>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</si>
  <si>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</si>
  <si>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</si>
  <si>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</si>
  <si>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</si>
  <si>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</si>
  <si>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</si>
  <si>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</si>
  <si>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</si>
  <si>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</si>
  <si>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</si>
  <si>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</si>
  <si>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</si>
  <si>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</si>
  <si>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</si>
  <si>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</si>
  <si>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</si>
  <si>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</si>
  <si>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</si>
  <si>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</si>
  <si>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</si>
  <si>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</si>
  <si>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</si>
  <si>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</si>
  <si>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</si>
  <si>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</si>
  <si>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</si>
  <si>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</si>
  <si>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</si>
  <si>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</si>
  <si>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</si>
  <si>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</si>
  <si>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</si>
  <si>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</si>
  <si>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</si>
  <si>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</si>
  <si>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</si>
  <si>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</si>
  <si>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</si>
  <si>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</si>
  <si>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</si>
  <si>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</si>
  <si>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</si>
  <si>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</si>
  <si>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</si>
  <si>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</si>
  <si>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</si>
  <si>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</si>
  <si>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</si>
  <si>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</si>
  <si>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</si>
  <si>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</si>
  <si>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</si>
  <si>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</si>
  <si>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</si>
  <si>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</si>
  <si>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</si>
  <si>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</si>
  <si>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</si>
  <si>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</si>
  <si>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</si>
  <si>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</si>
  <si>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</si>
  <si>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</si>
  <si>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</si>
  <si>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</si>
  <si>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</si>
  <si>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</si>
  <si>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</si>
  <si>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</si>
  <si>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</si>
  <si>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</si>
  <si>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</si>
  <si>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</si>
  <si>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</si>
  <si>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</si>
  <si>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</si>
  <si>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</si>
  <si>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</si>
  <si>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</si>
  <si>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</si>
  <si>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</si>
  <si>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</si>
  <si>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</si>
  <si>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</si>
  <si>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</si>
  <si>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</si>
  <si>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</si>
  <si>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</si>
  <si>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</si>
  <si>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</si>
  <si>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</si>
  <si>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</si>
  <si>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</si>
  <si>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</si>
  <si>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</si>
  <si>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</si>
  <si>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</si>
  <si>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</si>
  <si>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</si>
  <si>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</si>
  <si>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</si>
  <si>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</si>
  <si>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</si>
  <si>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</si>
  <si>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</si>
  <si>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</si>
  <si>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</si>
  <si>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</si>
  <si>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</si>
  <si>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</si>
  <si>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</si>
  <si>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</si>
  <si>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</si>
  <si>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</si>
  <si>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</si>
  <si>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</si>
  <si>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</si>
  <si>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</si>
  <si>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</si>
  <si>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</si>
  <si>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</si>
  <si>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</si>
  <si>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</si>
  <si>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</si>
  <si>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</si>
  <si>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</si>
  <si>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</si>
  <si>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</si>
  <si>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</si>
  <si>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</si>
  <si>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</si>
  <si>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</si>
  <si>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</si>
  <si>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</si>
  <si>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</si>
  <si>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</si>
  <si>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</si>
  <si>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</si>
  <si>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</si>
  <si>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</si>
  <si>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</si>
  <si>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</si>
  <si>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</si>
  <si>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</si>
  <si>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</si>
  <si>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</si>
  <si>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</si>
  <si>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</si>
  <si>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</si>
  <si>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</si>
  <si>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</si>
  <si>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</si>
  <si>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</si>
  <si>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</si>
  <si>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</si>
  <si>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</si>
  <si>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</si>
  <si>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</si>
  <si>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</si>
  <si>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</si>
  <si>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</si>
  <si>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</si>
  <si>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</si>
  <si>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</si>
  <si>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</si>
  <si>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</si>
  <si>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</si>
  <si>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</si>
  <si>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</si>
  <si>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</si>
  <si>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</si>
  <si>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</si>
  <si>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</si>
  <si>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</si>
  <si>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</si>
  <si>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</si>
  <si>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</si>
  <si>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</si>
  <si>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</si>
  <si>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</si>
  <si>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</si>
  <si>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</si>
  <si>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</si>
  <si>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</si>
  <si>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</si>
  <si>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</si>
  <si>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</si>
  <si>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</si>
  <si>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</si>
  <si>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</si>
  <si>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</si>
  <si>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</si>
  <si>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</si>
  <si>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</si>
  <si>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</si>
  <si>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</si>
  <si>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</si>
  <si>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</si>
  <si>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</si>
  <si>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</si>
  <si>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</si>
  <si>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</si>
  <si>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</si>
  <si>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</si>
  <si>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</si>
  <si>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</si>
  <si>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</si>
  <si>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</si>
  <si>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</si>
  <si>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</si>
  <si>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</si>
  <si>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</si>
  <si>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</si>
  <si>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</si>
  <si>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</si>
  <si>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</si>
  <si>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</si>
  <si>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</si>
  <si>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</si>
  <si>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</si>
  <si>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</si>
  <si>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</si>
  <si>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</si>
  <si>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</si>
  <si>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</si>
  <si>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</si>
  <si>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</si>
  <si>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</si>
  <si>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</si>
  <si>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</si>
  <si>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</si>
  <si>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</si>
  <si>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</si>
  <si>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</si>
  <si>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</si>
  <si>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</si>
  <si>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</si>
  <si>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</si>
  <si>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</si>
  <si>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</si>
  <si>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</si>
  <si>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</si>
  <si>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</si>
  <si>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</si>
  <si>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</si>
  <si>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</si>
  <si>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</si>
  <si>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</si>
  <si>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</si>
  <si>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</si>
  <si>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</si>
  <si>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</si>
  <si>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</si>
  <si>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</si>
  <si>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</si>
  <si>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</si>
  <si>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</si>
  <si>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</si>
  <si>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</si>
  <si>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</si>
  <si>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</si>
  <si>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</si>
  <si>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</si>
  <si>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</si>
  <si>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</si>
  <si>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</si>
  <si>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</si>
  <si>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</si>
  <si>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</si>
  <si>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</si>
  <si>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</si>
  <si>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</si>
  <si>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</si>
  <si>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</si>
  <si>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</si>
  <si>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</si>
  <si>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</si>
  <si>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</si>
  <si>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</si>
  <si>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</si>
  <si>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</si>
  <si>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</si>
  <si>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</si>
  <si>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</si>
  <si>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</si>
  <si>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</si>
  <si>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</si>
  <si>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</si>
  <si>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</si>
  <si>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</si>
  <si>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</si>
  <si>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</si>
  <si>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</si>
  <si>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</si>
  <si>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</si>
  <si>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</si>
  <si>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</si>
  <si>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</si>
  <si>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</si>
  <si>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</si>
  <si>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</si>
  <si>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</si>
  <si>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</si>
  <si>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</si>
  <si>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</si>
  <si>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</si>
  <si>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</si>
  <si>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</si>
  <si>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</si>
  <si>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</si>
  <si>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</si>
  <si>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</si>
  <si>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</si>
  <si>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</si>
  <si>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</si>
  <si>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</si>
  <si>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</si>
  <si>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</si>
  <si>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</si>
  <si>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</si>
  <si>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</si>
  <si>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</si>
  <si>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</si>
  <si>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</si>
  <si>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</si>
  <si>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</si>
  <si>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</si>
  <si>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</si>
  <si>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</si>
  <si>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</si>
  <si>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</si>
  <si>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</si>
  <si>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</si>
  <si>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</si>
  <si>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</si>
  <si>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</si>
  <si>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</si>
  <si>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</si>
  <si>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</si>
  <si>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</si>
  <si>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</si>
  <si>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</si>
  <si>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</si>
  <si>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</si>
  <si>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</si>
  <si>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</si>
  <si>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</si>
  <si>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</si>
  <si>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</si>
  <si>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</si>
  <si>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</si>
  <si>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</si>
  <si>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</si>
  <si>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</si>
  <si>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</si>
  <si>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</si>
  <si>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</si>
  <si>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</si>
  <si>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</si>
  <si>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</si>
  <si>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</si>
  <si>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</si>
  <si>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</si>
  <si>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</si>
  <si>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</si>
  <si>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</si>
  <si>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</si>
  <si>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</si>
  <si>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</si>
  <si>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</si>
  <si>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</si>
  <si>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</si>
  <si>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</si>
  <si>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</si>
  <si>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</si>
  <si>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</si>
  <si>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</si>
  <si>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</si>
  <si>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</si>
  <si>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</si>
  <si>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</si>
  <si>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</si>
  <si>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</si>
  <si>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</si>
  <si>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</si>
  <si>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</si>
  <si>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</si>
  <si>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</si>
  <si>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</si>
  <si>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</si>
  <si>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</si>
  <si>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</si>
  <si>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</si>
  <si>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</si>
  <si>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</si>
  <si>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</si>
  <si>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</si>
  <si>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</si>
  <si>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</si>
  <si>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</si>
  <si>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</si>
  <si>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</si>
  <si>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</si>
  <si>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</si>
  <si>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</si>
  <si>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</si>
  <si>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</si>
  <si>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</si>
  <si>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</si>
  <si>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</si>
  <si>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</si>
  <si>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</si>
  <si>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</si>
  <si>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</si>
  <si>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</si>
  <si>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</si>
  <si>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</si>
  <si>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</si>
  <si>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</si>
  <si>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</si>
  <si>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</si>
  <si>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</si>
  <si>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</si>
  <si>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</si>
  <si>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</si>
  <si>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</si>
  <si>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</si>
  <si>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</si>
  <si>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</si>
  <si>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</si>
  <si>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</si>
  <si>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</si>
  <si>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</si>
  <si>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</si>
  <si>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</si>
  <si>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</si>
  <si>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</si>
  <si>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</si>
  <si>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</si>
  <si>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</si>
  <si>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</si>
  <si>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</si>
  <si>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</si>
  <si>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</si>
  <si>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</si>
  <si>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</si>
  <si>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</si>
  <si>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</si>
  <si>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</si>
  <si>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</si>
  <si>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</si>
  <si>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</si>
  <si>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</si>
  <si>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</si>
  <si>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</si>
  <si>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</si>
  <si>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</si>
  <si>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</si>
  <si>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</si>
  <si>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</si>
  <si>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</si>
  <si>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</si>
  <si>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</si>
  <si>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</si>
  <si>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</si>
  <si>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</si>
  <si>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</si>
  <si>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</si>
  <si>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</si>
  <si>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</si>
  <si>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</si>
  <si>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</si>
  <si>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</si>
  <si>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</si>
  <si>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</si>
  <si>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</si>
  <si>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</si>
  <si>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</si>
  <si>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</si>
  <si>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</si>
  <si>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</si>
  <si>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</si>
  <si>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</si>
  <si>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</si>
  <si>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</si>
  <si>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</si>
  <si>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</si>
  <si>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</si>
  <si>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</si>
  <si>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</si>
  <si>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</si>
  <si>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</si>
  <si>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</si>
  <si>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</si>
  <si>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</si>
  <si>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</si>
  <si>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</si>
  <si>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</si>
  <si>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</si>
  <si>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</si>
  <si>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</si>
  <si>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</si>
  <si>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</si>
  <si>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</si>
  <si>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</si>
  <si>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</si>
  <si>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</si>
  <si>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</si>
  <si>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</si>
  <si>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</si>
  <si>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</si>
  <si>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</si>
  <si>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</si>
  <si>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</si>
  <si>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</si>
  <si>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</si>
  <si>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</si>
  <si>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</si>
  <si>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</si>
  <si>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</si>
  <si>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</si>
  <si>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</si>
  <si>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</si>
  <si>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</si>
  <si>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</si>
  <si>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</si>
  <si>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</si>
  <si>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</si>
  <si>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</si>
  <si>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</si>
  <si>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</si>
  <si>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</si>
  <si>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</si>
  <si>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</si>
  <si>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</si>
  <si>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</si>
  <si>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</si>
  <si>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</si>
  <si>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</si>
  <si>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</si>
  <si>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</si>
  <si>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</si>
  <si>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</si>
  <si>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</si>
  <si>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</si>
  <si>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</si>
  <si>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</si>
  <si>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</si>
  <si>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</si>
  <si>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</si>
  <si>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</si>
  <si>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</si>
  <si>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</si>
  <si>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</si>
  <si>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</si>
  <si>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</si>
  <si>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</si>
  <si>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</si>
  <si>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</si>
  <si>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</si>
  <si>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</si>
  <si>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</si>
  <si>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</si>
  <si>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</si>
  <si>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</si>
  <si>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</si>
  <si>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</si>
  <si>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</si>
  <si>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</si>
  <si>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</si>
  <si>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</si>
  <si>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</si>
  <si>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</si>
  <si>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</si>
  <si>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</si>
  <si>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</si>
  <si>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</si>
  <si>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</si>
  <si>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</si>
  <si>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</si>
  <si>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</si>
  <si>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</si>
  <si>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</si>
  <si>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</si>
  <si>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</si>
  <si>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</si>
  <si>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</si>
  <si>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</si>
  <si>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</si>
  <si>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</si>
  <si>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</si>
  <si>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</si>
  <si>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</si>
  <si>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</si>
  <si>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</si>
  <si>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</si>
  <si>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</si>
  <si>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</si>
  <si>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</si>
  <si>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</si>
  <si>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</si>
  <si>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</si>
  <si>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</si>
  <si>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</si>
  <si>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</si>
  <si>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</si>
  <si>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</si>
  <si>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</si>
  <si>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</si>
  <si>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</si>
  <si>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</si>
  <si>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</si>
  <si>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</si>
  <si>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</si>
  <si>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</si>
  <si>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</si>
  <si>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</si>
  <si>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</si>
  <si>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</si>
  <si>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</si>
  <si>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</si>
  <si>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</si>
  <si>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</si>
  <si>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</si>
  <si>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</si>
  <si>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</si>
  <si>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</si>
  <si>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</si>
  <si>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</si>
  <si>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</si>
  <si>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</si>
  <si>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</si>
  <si>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</si>
  <si>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</si>
  <si>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</si>
  <si>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</si>
  <si>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</si>
  <si>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</si>
  <si>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</si>
  <si>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</si>
  <si>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</si>
  <si>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</si>
  <si>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</si>
  <si>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</si>
  <si>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</si>
  <si>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</si>
  <si>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</si>
  <si>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</si>
  <si>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</si>
  <si>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</si>
  <si>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</si>
  <si>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</si>
  <si>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</si>
  <si>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</si>
  <si>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</si>
  <si>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</si>
  <si>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</si>
  <si>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</si>
  <si>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</si>
  <si>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</si>
  <si>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</si>
  <si>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</si>
  <si>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</si>
  <si>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</si>
  <si>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</si>
  <si>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</si>
  <si>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</si>
  <si>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</si>
  <si>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</si>
  <si>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</si>
  <si>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</si>
  <si>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</si>
  <si>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</si>
  <si>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</si>
  <si>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</si>
  <si>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</si>
  <si>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</si>
  <si>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</si>
  <si>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</si>
  <si>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</si>
  <si>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</si>
  <si>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</si>
  <si>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</si>
  <si>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</si>
  <si>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</si>
  <si>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</si>
  <si>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</si>
  <si>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</si>
  <si>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</si>
  <si>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</si>
  <si>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</si>
  <si>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</si>
  <si>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</si>
  <si>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</si>
  <si>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</si>
  <si>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</si>
  <si>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</si>
  <si>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</si>
  <si>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</si>
  <si>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</si>
  <si>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</si>
  <si>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</si>
  <si>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</si>
  <si>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</si>
  <si>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</si>
  <si>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</si>
  <si>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</si>
  <si>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</si>
  <si>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</si>
  <si>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</si>
  <si>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</si>
  <si>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</si>
  <si>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</si>
  <si>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</si>
  <si>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</si>
  <si>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</si>
  <si>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</si>
  <si>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</si>
  <si>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</si>
  <si>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</si>
  <si>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</si>
  <si>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</si>
  <si>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</si>
  <si>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</si>
  <si>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</si>
  <si>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</si>
  <si>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</si>
  <si>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</si>
  <si>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</si>
  <si>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</si>
  <si>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</si>
  <si>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</si>
  <si>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</si>
  <si>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</si>
  <si>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</si>
  <si>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</si>
  <si>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</si>
  <si>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</si>
  <si>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</si>
  <si>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</si>
  <si>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</si>
  <si>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</si>
  <si>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</si>
  <si>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</si>
  <si>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</si>
  <si>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</si>
  <si>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</si>
  <si>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</si>
  <si>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</si>
  <si>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</si>
  <si>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</si>
  <si>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</si>
  <si>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</si>
  <si>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</si>
  <si>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</si>
  <si>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</si>
  <si>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</si>
  <si>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</si>
  <si>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</si>
  <si>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</si>
  <si>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</si>
  <si>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</si>
  <si>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</si>
  <si>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</si>
  <si>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</si>
  <si>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</si>
  <si>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</si>
  <si>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</si>
  <si>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</si>
  <si>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</si>
  <si>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</si>
  <si>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</si>
  <si>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</si>
  <si>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</si>
  <si>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</si>
  <si>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</si>
  <si>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</si>
  <si>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</si>
  <si>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</si>
  <si>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</si>
  <si>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</si>
  <si>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</si>
  <si>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</si>
  <si>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</si>
  <si>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</si>
  <si>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</si>
  <si>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</si>
  <si>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</si>
  <si>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</si>
  <si>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</si>
  <si>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</si>
  <si>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</si>
  <si>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</si>
  <si>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</si>
  <si>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</si>
  <si>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</si>
  <si>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</si>
  <si>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</si>
  <si>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</si>
  <si>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</si>
  <si>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</si>
  <si>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</si>
  <si>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</si>
  <si>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</si>
  <si>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</si>
  <si>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</si>
  <si>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</si>
  <si>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</si>
  <si>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</si>
  <si>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</si>
  <si>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</si>
  <si>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</si>
  <si>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</si>
  <si>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</si>
  <si>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</si>
  <si>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</si>
  <si>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</si>
  <si>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</si>
  <si>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</si>
  <si>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</si>
  <si>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</si>
  <si>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</si>
  <si>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</si>
  <si>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</si>
  <si>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</si>
  <si>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</si>
  <si>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</si>
  <si>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</si>
  <si>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</si>
  <si>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</si>
  <si>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</si>
  <si>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</si>
  <si>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</si>
  <si>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</si>
  <si>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</si>
  <si>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</si>
  <si>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</si>
  <si>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</si>
  <si>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</si>
  <si>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</si>
  <si>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</si>
  <si>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</si>
  <si>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</si>
  <si>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</si>
  <si>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</si>
  <si>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</si>
  <si>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</si>
  <si>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</si>
  <si>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</si>
  <si>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</si>
  <si>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</si>
  <si>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</si>
  <si>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</si>
  <si>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</si>
  <si>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</si>
  <si>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</si>
  <si>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</si>
  <si>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</si>
  <si>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</si>
  <si>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</si>
  <si>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</si>
  <si>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</si>
  <si>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</si>
  <si>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</si>
  <si>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</si>
  <si>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</si>
  <si>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</si>
  <si>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</si>
  <si>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</si>
  <si>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</si>
  <si>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</si>
  <si>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</si>
  <si>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</si>
  <si>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</si>
  <si>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</si>
  <si>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</si>
  <si>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</si>
  <si>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</si>
  <si>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</si>
  <si>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</si>
  <si>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</si>
  <si>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</si>
  <si>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</si>
  <si>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</si>
  <si>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</si>
  <si>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</si>
  <si>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</si>
  <si>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</si>
  <si>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</si>
  <si>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</si>
  <si>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</si>
  <si>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</si>
  <si>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</si>
  <si>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</si>
  <si>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</si>
  <si>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</si>
  <si>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</si>
  <si>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</si>
  <si>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</si>
  <si>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</si>
  <si>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</si>
  <si>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</si>
  <si>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</si>
  <si>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</si>
  <si>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</si>
  <si>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</si>
  <si>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</si>
  <si>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</si>
  <si>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</si>
  <si>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</si>
  <si>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</si>
  <si>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</si>
  <si>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</si>
  <si>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</si>
  <si>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</si>
  <si>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</si>
  <si>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</si>
  <si>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</si>
  <si>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</si>
  <si>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</si>
  <si>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</si>
  <si>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</si>
  <si>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</si>
  <si>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</si>
  <si>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</si>
  <si>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</si>
  <si>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</si>
  <si>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</si>
  <si>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</si>
  <si>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</si>
  <si>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</si>
  <si>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</si>
  <si>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</si>
  <si>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</si>
  <si>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</si>
  <si>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</si>
  <si>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</si>
  <si>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</si>
  <si>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</si>
  <si>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</si>
  <si>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</si>
  <si>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</si>
  <si>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</si>
  <si>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</si>
  <si>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</si>
  <si>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</si>
  <si>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</si>
  <si>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</si>
  <si>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</si>
  <si>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</si>
  <si>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</si>
  <si>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</si>
  <si>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</si>
  <si>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</si>
  <si>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</si>
  <si>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</si>
  <si>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</si>
  <si>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</si>
  <si>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</si>
  <si>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</si>
  <si>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</si>
  <si>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</si>
  <si>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</si>
  <si>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</si>
  <si>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</si>
  <si>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</si>
  <si>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</si>
  <si>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</si>
  <si>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</si>
  <si>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</si>
  <si>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</si>
  <si>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</si>
  <si>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</si>
  <si>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</si>
  <si>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</si>
  <si>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</si>
  <si>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</si>
  <si>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</si>
  <si>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</si>
  <si>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</si>
  <si>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</si>
  <si>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</si>
  <si>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</si>
  <si>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</si>
  <si>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</si>
  <si>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</si>
  <si>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</si>
  <si>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</si>
  <si>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</si>
  <si>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</si>
  <si>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</si>
  <si>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</si>
  <si>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</si>
  <si>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</si>
  <si>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</si>
  <si>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</si>
  <si>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</si>
  <si>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</si>
  <si>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</si>
  <si>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</si>
  <si>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</si>
  <si>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</si>
  <si>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</si>
  <si>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</si>
  <si>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</si>
  <si>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</si>
  <si>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</si>
  <si>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</si>
  <si>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</si>
  <si>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</si>
  <si>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</si>
  <si>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</si>
  <si>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</si>
  <si>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</si>
  <si>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</si>
  <si>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</si>
  <si>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</si>
  <si>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</si>
  <si>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</si>
  <si>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</si>
  <si>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</si>
  <si>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</si>
  <si>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</si>
  <si>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</si>
  <si>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</si>
  <si>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</si>
  <si>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</si>
  <si>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</si>
  <si>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</si>
  <si>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</si>
  <si>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</si>
  <si>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</si>
  <si>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</si>
  <si>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</si>
  <si>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</si>
  <si>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</si>
  <si>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</si>
  <si>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</si>
  <si>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</si>
  <si>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</si>
  <si>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</si>
  <si>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</si>
  <si>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</si>
  <si>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</si>
  <si>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</si>
  <si>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</si>
  <si>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</si>
  <si>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</si>
  <si>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</si>
  <si>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</si>
  <si>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</si>
  <si>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</si>
  <si>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</si>
  <si>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</si>
  <si>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</si>
  <si>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</si>
  <si>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</si>
  <si>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</si>
  <si>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</si>
  <si>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</si>
  <si>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</si>
  <si>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</si>
  <si>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</si>
  <si>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</si>
  <si>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</si>
  <si>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</si>
  <si>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</si>
  <si>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</si>
  <si>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</si>
  <si>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</si>
  <si>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</si>
  <si>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</si>
  <si>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</si>
  <si>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</si>
  <si>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</si>
  <si>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</si>
  <si>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</si>
  <si>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</si>
  <si>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</si>
  <si>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</si>
  <si>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</si>
  <si>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</si>
  <si>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</si>
  <si>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</si>
  <si>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</si>
  <si>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</si>
  <si>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</si>
  <si>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</si>
  <si>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</si>
  <si>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</si>
  <si>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</si>
  <si>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</si>
  <si>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</si>
  <si>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</si>
  <si>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</si>
  <si>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</si>
  <si>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</si>
  <si>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</si>
  <si>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</si>
  <si>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</si>
  <si>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</si>
  <si>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</si>
  <si>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</si>
  <si>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</si>
  <si>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</si>
  <si>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</si>
  <si>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</si>
  <si>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</si>
  <si>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</si>
  <si>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</si>
  <si>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</si>
  <si>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</si>
  <si>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</si>
  <si>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</si>
  <si>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</si>
  <si>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</si>
  <si>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</si>
  <si>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</si>
  <si>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</si>
  <si>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</si>
  <si>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</si>
  <si>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</si>
  <si>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</si>
  <si>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</si>
  <si>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</si>
  <si>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</si>
  <si>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</si>
  <si>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</si>
  <si>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</si>
  <si>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</si>
  <si>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</si>
  <si>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</si>
  <si>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</si>
  <si>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</si>
  <si>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</si>
  <si>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</si>
  <si>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</si>
  <si>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</si>
  <si>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</si>
  <si>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</si>
  <si>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</si>
  <si>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</si>
  <si>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</si>
  <si>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</si>
  <si>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</si>
  <si>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</si>
  <si>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</si>
  <si>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</si>
  <si>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</si>
  <si>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</si>
  <si>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</si>
  <si>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</si>
  <si>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</si>
  <si>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</si>
  <si>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</si>
  <si>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</si>
  <si>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</si>
  <si>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</si>
  <si>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</si>
  <si>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</si>
  <si>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</si>
  <si>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</si>
  <si>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</si>
  <si>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</si>
  <si>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</si>
  <si>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</si>
  <si>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</si>
  <si>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</si>
  <si>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</si>
  <si>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</si>
  <si>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</si>
  <si>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</si>
  <si>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</si>
  <si>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</si>
  <si>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</si>
  <si>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</si>
  <si>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</si>
  <si>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</si>
  <si>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</si>
  <si>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</si>
  <si>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</si>
  <si>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</si>
  <si>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</si>
  <si>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</si>
  <si>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</si>
  <si>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</si>
  <si>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</si>
  <si>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</si>
  <si>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</si>
  <si>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</si>
  <si>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</si>
  <si>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</si>
  <si>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</si>
  <si>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</si>
  <si>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</si>
  <si>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</si>
  <si>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</si>
  <si>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</si>
  <si>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</si>
  <si>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</si>
  <si>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</si>
  <si>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</si>
  <si>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</si>
  <si>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</si>
  <si>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</si>
  <si>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</si>
  <si>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</si>
  <si>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</si>
  <si>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</si>
  <si>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</si>
  <si>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</si>
  <si>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</si>
  <si>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</si>
  <si>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</si>
  <si>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</si>
  <si>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</si>
  <si>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</si>
  <si>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</si>
  <si>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</si>
  <si>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</si>
  <si>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</si>
  <si>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</si>
  <si>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</si>
  <si>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</si>
  <si>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</si>
  <si>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</si>
  <si>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</si>
  <si>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</si>
  <si>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</si>
  <si>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</si>
  <si>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</si>
  <si>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</si>
  <si>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</si>
  <si>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</si>
  <si>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</si>
  <si>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</si>
  <si>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</si>
  <si>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</si>
  <si>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</si>
  <si>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</si>
  <si>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</si>
  <si>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</si>
  <si>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</si>
  <si>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</si>
  <si>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</si>
  <si>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</si>
  <si>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</si>
  <si>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</si>
  <si>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</si>
  <si>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</si>
  <si>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</si>
  <si>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</si>
  <si>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</si>
  <si>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</si>
  <si>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</si>
  <si>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</si>
  <si>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</si>
  <si>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</si>
  <si>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</si>
  <si>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</si>
  <si>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</si>
  <si>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</si>
  <si>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</si>
  <si>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</si>
  <si>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</si>
  <si>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</si>
  <si>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</si>
  <si>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</si>
  <si>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</si>
  <si>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</si>
  <si>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</si>
  <si>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</si>
  <si>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</si>
  <si>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</si>
  <si>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</si>
  <si>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</si>
  <si>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</si>
  <si>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</si>
  <si>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</si>
  <si>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</si>
  <si>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</si>
  <si>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</si>
  <si>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</si>
  <si>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</si>
  <si>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</si>
  <si>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</si>
  <si>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</si>
  <si>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</si>
  <si>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</si>
  <si>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</si>
  <si>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</si>
  <si>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</si>
  <si>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</si>
  <si>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</si>
  <si>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</si>
  <si>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</si>
  <si>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</si>
  <si>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</si>
  <si>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</si>
  <si>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</si>
  <si>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</si>
  <si>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</si>
  <si>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</si>
  <si>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</si>
  <si>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</si>
  <si>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</si>
  <si>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</si>
  <si>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</si>
  <si>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</si>
  <si>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</si>
  <si>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</si>
  <si>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</si>
  <si>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</si>
  <si>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</si>
  <si>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</si>
  <si>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</si>
  <si>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</si>
  <si>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</si>
  <si>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</si>
  <si>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</si>
  <si>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</si>
  <si>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</si>
  <si>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</si>
  <si>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</si>
  <si>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</si>
  <si>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</si>
  <si>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</si>
  <si>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</si>
  <si>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</si>
  <si>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</si>
  <si>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</si>
  <si>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</si>
  <si>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</si>
  <si>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</si>
  <si>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</si>
  <si>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</si>
  <si>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</si>
  <si>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</si>
  <si>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</si>
  <si>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</si>
  <si>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</si>
  <si>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</si>
  <si>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</si>
  <si>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</si>
  <si>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</si>
  <si>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</si>
  <si>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</si>
  <si>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</si>
  <si>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</si>
  <si>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</si>
  <si>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</si>
  <si>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</si>
  <si>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</si>
  <si>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</si>
  <si>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</si>
  <si>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</si>
  <si>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</si>
  <si>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</si>
  <si>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</si>
  <si>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</si>
  <si>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</si>
  <si>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</si>
  <si>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</si>
  <si>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</si>
  <si>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</si>
  <si>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</si>
  <si>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</si>
  <si>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</si>
  <si>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</si>
  <si>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</si>
  <si>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</si>
  <si>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</si>
  <si>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</si>
  <si>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</si>
  <si>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</si>
  <si>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</si>
  <si>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</si>
  <si>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</si>
  <si>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</si>
  <si>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</si>
  <si>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</si>
  <si>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</si>
  <si>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</si>
  <si>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</si>
  <si>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</si>
  <si>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</si>
  <si>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</si>
  <si>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</si>
  <si>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</si>
  <si>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</si>
  <si>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</si>
  <si>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</si>
  <si>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</si>
  <si>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</si>
  <si>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</si>
  <si>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</si>
  <si>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</si>
  <si>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</si>
  <si>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</si>
  <si>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</si>
  <si>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</si>
  <si>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</si>
  <si>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</si>
  <si>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</si>
  <si>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</si>
  <si>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</si>
  <si>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</si>
  <si>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</si>
  <si>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</si>
  <si>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</si>
  <si>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</si>
  <si>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</si>
  <si>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</si>
  <si>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</si>
  <si>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</si>
  <si>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</si>
  <si>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</si>
  <si>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</si>
  <si>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</si>
  <si>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</si>
  <si>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</si>
  <si>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</si>
  <si>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</si>
  <si>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</si>
  <si>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</si>
  <si>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</si>
  <si>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</si>
  <si>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</si>
  <si>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</si>
  <si>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</si>
  <si>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</si>
  <si>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</si>
  <si>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</si>
  <si>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</si>
  <si>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</si>
  <si>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</si>
  <si>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</si>
  <si>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</si>
  <si>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</si>
  <si>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</si>
  <si>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</si>
  <si>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</si>
  <si>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</si>
  <si>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</si>
  <si>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</si>
  <si>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</si>
  <si>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</si>
  <si>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</si>
  <si>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</si>
  <si>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</si>
  <si>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</si>
  <si>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</si>
  <si>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</si>
  <si>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</si>
  <si>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</si>
  <si>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</si>
  <si>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</si>
  <si>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</si>
  <si>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</si>
  <si>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</si>
  <si>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</si>
  <si>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</si>
  <si>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</si>
  <si>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</si>
  <si>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</si>
  <si>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</si>
  <si>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</si>
  <si>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</si>
  <si>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</si>
  <si>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</si>
  <si>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</si>
  <si>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</si>
  <si>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</si>
  <si>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</si>
  <si>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</si>
  <si>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</si>
  <si>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</si>
  <si>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</si>
  <si>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</si>
  <si>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</si>
  <si>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</si>
  <si>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</si>
  <si>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</si>
  <si>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</si>
  <si>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</si>
  <si>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</si>
  <si>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</si>
  <si>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</si>
  <si>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</si>
  <si>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</si>
  <si>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</si>
  <si>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</si>
  <si>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</si>
  <si>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</si>
  <si>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</si>
  <si>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</si>
  <si>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</si>
  <si>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</si>
  <si>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</si>
  <si>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</si>
  <si>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</si>
  <si>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</si>
  <si>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</si>
  <si>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</si>
  <si>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</si>
  <si>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</si>
  <si>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</si>
  <si>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</si>
  <si>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</si>
  <si>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</si>
  <si>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</si>
  <si>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</si>
  <si>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</si>
  <si>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</si>
  <si>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</si>
  <si>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</si>
  <si>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</si>
  <si>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</si>
  <si>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</si>
  <si>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</si>
  <si>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</si>
  <si>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</si>
  <si>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</si>
  <si>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</si>
  <si>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</si>
  <si>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</si>
  <si>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</si>
  <si>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</si>
  <si>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</si>
  <si>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</si>
  <si>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</si>
  <si>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</si>
  <si>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</si>
  <si>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</si>
  <si>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</si>
  <si>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</si>
  <si>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</si>
  <si>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</si>
  <si>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</si>
  <si>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</si>
  <si>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</si>
  <si>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</si>
  <si>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</si>
  <si>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</si>
  <si>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</si>
  <si>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</si>
  <si>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</si>
  <si>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</si>
  <si>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</si>
  <si>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</si>
  <si>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</si>
  <si>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</si>
  <si>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</si>
  <si>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</si>
  <si>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</si>
  <si>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</si>
  <si>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</si>
  <si>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</si>
  <si>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</si>
  <si>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</si>
  <si>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</si>
  <si>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</si>
  <si>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</si>
  <si>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</si>
  <si>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</si>
  <si>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</si>
  <si>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</si>
  <si>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</si>
  <si>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</si>
  <si>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</si>
  <si>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</si>
  <si>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</si>
  <si>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</si>
  <si>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</si>
  <si>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</si>
  <si>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</si>
  <si>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</si>
  <si>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</si>
  <si>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</si>
  <si>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</si>
  <si>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</si>
  <si>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</si>
  <si>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</si>
  <si>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</si>
  <si>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</si>
  <si>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</si>
  <si>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</si>
  <si>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</si>
  <si>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</si>
  <si>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</si>
  <si>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</si>
  <si>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</si>
  <si>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</si>
  <si>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</si>
  <si>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</si>
  <si>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</si>
  <si>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</si>
  <si>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</si>
  <si>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</si>
  <si>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</si>
  <si>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</si>
  <si>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</si>
  <si>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</si>
  <si>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</si>
  <si>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</si>
  <si>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</si>
  <si>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</si>
  <si>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</si>
  <si>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</si>
  <si>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</si>
  <si>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</si>
  <si>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</si>
  <si>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</si>
  <si>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</si>
  <si>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</si>
  <si>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</si>
  <si>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</si>
  <si>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</si>
  <si>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</si>
  <si>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</si>
  <si>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</si>
  <si>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</si>
  <si>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</si>
  <si>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</si>
  <si>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</si>
  <si>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</si>
  <si>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</si>
  <si>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</si>
  <si>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</si>
  <si>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</si>
  <si>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</si>
  <si>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</si>
  <si>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</si>
  <si>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</si>
  <si>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</si>
  <si>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</si>
  <si>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</si>
  <si>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</si>
  <si>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</si>
  <si>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</si>
  <si>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</si>
  <si>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</si>
  <si>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</si>
  <si>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</si>
  <si>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</si>
  <si>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</si>
  <si>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</si>
  <si>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</si>
  <si>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</si>
  <si>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</si>
  <si>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</si>
  <si>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</si>
  <si>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</si>
  <si>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</si>
  <si>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</si>
  <si>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</si>
  <si>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</si>
  <si>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</si>
  <si>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</si>
  <si>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</si>
  <si>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</si>
  <si>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</si>
  <si>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</si>
  <si>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</si>
  <si>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</si>
  <si>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</si>
  <si>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</si>
  <si>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</si>
  <si>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</si>
  <si>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</si>
  <si>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</si>
  <si>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</si>
  <si>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</si>
  <si>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</si>
  <si>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</si>
  <si>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</si>
  <si>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</si>
  <si>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</si>
  <si>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</si>
  <si>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</si>
  <si>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</si>
  <si>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</si>
  <si>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</si>
  <si>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</si>
  <si>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</si>
  <si>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</si>
  <si>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</si>
  <si>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</si>
  <si>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</si>
  <si>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</si>
  <si>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</si>
  <si>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</si>
  <si>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</si>
  <si>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</si>
  <si>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</si>
  <si>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</si>
  <si>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</si>
  <si>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</si>
  <si>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</si>
  <si>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</si>
  <si>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</si>
  <si>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</si>
  <si>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</si>
  <si>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</si>
  <si>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</si>
  <si>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</si>
  <si>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</si>
  <si>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</si>
  <si>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</si>
  <si>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</si>
  <si>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</si>
  <si>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</si>
  <si>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</si>
  <si>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</si>
  <si>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</si>
  <si>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</si>
  <si>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</si>
  <si>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</si>
  <si>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</si>
  <si>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</si>
  <si>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</si>
  <si>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</si>
  <si>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</si>
  <si>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</si>
  <si>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</si>
  <si>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</si>
  <si>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</si>
  <si>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</si>
  <si>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</si>
  <si>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</si>
  <si>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</si>
  <si>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</si>
  <si>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</si>
  <si>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</si>
  <si>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</si>
  <si>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</si>
  <si>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</si>
  <si>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</si>
  <si>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</si>
  <si>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</si>
  <si>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</si>
  <si>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</si>
  <si>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</si>
  <si>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</si>
  <si>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</si>
  <si>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</si>
  <si>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</si>
  <si>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</si>
  <si>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</si>
  <si>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</si>
  <si>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</si>
  <si>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</si>
  <si>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</si>
  <si>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</si>
  <si>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</si>
  <si>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</si>
  <si>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</si>
  <si>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</si>
  <si>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</si>
  <si>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</si>
  <si>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</si>
  <si>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</si>
  <si>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</si>
  <si>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</si>
  <si>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</si>
  <si>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</si>
  <si>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</si>
  <si>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</si>
  <si>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</si>
  <si>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</si>
  <si>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</si>
  <si>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</si>
  <si>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</si>
  <si>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</si>
  <si>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</si>
  <si>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</si>
  <si>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</si>
  <si>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</si>
  <si>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</si>
  <si>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</si>
  <si>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</si>
  <si>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</si>
  <si>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</si>
  <si>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</si>
  <si>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</si>
  <si>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</si>
  <si>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</si>
  <si>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</si>
  <si>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</si>
  <si>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</si>
  <si>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</si>
  <si>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</si>
  <si>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</si>
  <si>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</si>
  <si>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</si>
  <si>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</si>
  <si>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</si>
  <si>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</si>
  <si>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</si>
  <si>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</si>
  <si>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</si>
  <si>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</si>
  <si>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</si>
  <si>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</si>
  <si>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</si>
  <si>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</si>
  <si>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</si>
  <si>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</si>
  <si>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</si>
  <si>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</si>
  <si>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</si>
  <si>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</si>
  <si>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</si>
  <si>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</si>
  <si>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</si>
  <si>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</si>
  <si>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</si>
  <si>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</si>
  <si>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</si>
  <si>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</si>
  <si>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</si>
  <si>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</si>
  <si>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</si>
  <si>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</si>
  <si>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</si>
  <si>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</si>
  <si>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</si>
  <si>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</si>
  <si>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</si>
  <si>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</si>
  <si>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</si>
  <si>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</si>
  <si>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</si>
  <si>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</si>
  <si>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</si>
  <si>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</si>
  <si>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</si>
  <si>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</si>
  <si>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</si>
  <si>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</si>
  <si>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</si>
  <si>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</si>
  <si>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</si>
  <si>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</si>
  <si>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</si>
  <si>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</si>
  <si>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</si>
  <si>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</si>
  <si>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</si>
  <si>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</si>
  <si>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</si>
  <si>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</si>
  <si>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</si>
  <si>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</si>
  <si>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</si>
  <si>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</si>
  <si>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</si>
  <si>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</si>
  <si>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</si>
  <si>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</si>
  <si>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</si>
  <si>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</si>
  <si>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</si>
  <si>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</si>
  <si>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</si>
  <si>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</si>
  <si>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</si>
  <si>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</si>
  <si>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</si>
  <si>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</si>
  <si>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</si>
  <si>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</si>
  <si>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</si>
  <si>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</si>
  <si>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</si>
  <si>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</si>
  <si>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</si>
  <si>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</si>
  <si>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</si>
  <si>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</si>
  <si>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</si>
  <si>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</si>
  <si>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</si>
  <si>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</si>
  <si>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</si>
  <si>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</si>
  <si>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</si>
  <si>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</si>
  <si>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</si>
  <si>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</si>
  <si>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</si>
  <si>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</si>
  <si>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</si>
  <si>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</si>
  <si>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</si>
  <si>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</si>
  <si>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</si>
  <si>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</si>
  <si>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</si>
  <si>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</si>
  <si>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</si>
  <si>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</si>
  <si>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</si>
  <si>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</si>
  <si>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</si>
  <si>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</si>
  <si>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</si>
  <si>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</si>
  <si>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</si>
  <si>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</si>
  <si>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</si>
  <si>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</si>
  <si>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</si>
  <si>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</si>
  <si>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</si>
  <si>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</si>
  <si>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</si>
  <si>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</si>
  <si>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</si>
  <si>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</si>
  <si>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</si>
  <si>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</si>
  <si>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</si>
  <si>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</si>
  <si>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</si>
  <si>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</si>
  <si>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</si>
  <si>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</si>
  <si>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</si>
  <si>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</si>
  <si>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</si>
  <si>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</si>
  <si>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</si>
  <si>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</si>
  <si>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</si>
  <si>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</si>
  <si>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</si>
  <si>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</si>
  <si>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</si>
  <si>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</si>
  <si>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</si>
  <si>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</si>
  <si>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</si>
  <si>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</si>
  <si>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</si>
  <si>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</si>
  <si>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</si>
  <si>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</si>
  <si>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</si>
  <si>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</si>
  <si>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</si>
  <si>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</si>
  <si>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</si>
  <si>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</si>
  <si>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</si>
  <si>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</si>
  <si>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</si>
  <si>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</si>
  <si>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</si>
  <si>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</si>
  <si>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</si>
  <si>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</si>
  <si>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</si>
  <si>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</si>
  <si>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</si>
  <si>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</si>
  <si>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</si>
  <si>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</si>
  <si>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</si>
  <si>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</si>
  <si>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</si>
  <si>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</si>
  <si>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</si>
  <si>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</si>
  <si>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</si>
  <si>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</si>
  <si>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</si>
  <si>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</si>
  <si>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</si>
  <si>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</si>
  <si>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</si>
  <si>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</si>
  <si>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</si>
  <si>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</si>
  <si>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</si>
  <si>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</si>
  <si>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</si>
  <si>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</si>
  <si>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</si>
  <si>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</si>
  <si>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</si>
  <si>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</si>
  <si>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</si>
  <si>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</si>
  <si>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</si>
  <si>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</si>
  <si>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</si>
  <si>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</si>
  <si>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</si>
  <si>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</si>
  <si>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</si>
  <si>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</si>
  <si>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</si>
  <si>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</si>
  <si>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</si>
  <si>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</si>
  <si>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</si>
  <si>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</si>
  <si>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</si>
  <si>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</si>
  <si>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</si>
  <si>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</si>
  <si>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</si>
  <si>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</si>
  <si>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</si>
  <si>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</si>
  <si>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</si>
  <si>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</si>
  <si>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</si>
  <si>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</si>
  <si>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</si>
  <si>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</si>
  <si>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</si>
  <si>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</si>
  <si>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</si>
  <si>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</si>
  <si>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</si>
  <si>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</si>
  <si>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</si>
  <si>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</si>
  <si>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</si>
  <si>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</si>
  <si>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</si>
  <si>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</si>
  <si>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</si>
  <si>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</si>
  <si>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</si>
  <si>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</si>
  <si>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</si>
  <si>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</si>
  <si>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</si>
  <si>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</si>
  <si>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</si>
  <si>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</si>
  <si>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</si>
  <si>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</si>
  <si>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</si>
  <si>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</si>
  <si>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</si>
  <si>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</si>
  <si>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</si>
  <si>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</si>
  <si>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</si>
  <si>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</si>
  <si>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</si>
  <si>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</si>
  <si>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</si>
  <si>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</si>
  <si>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</si>
  <si>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</si>
  <si>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</si>
  <si>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</si>
  <si>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</si>
  <si>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</si>
  <si>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</si>
  <si>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</si>
  <si>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</si>
  <si>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</si>
  <si>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</si>
  <si>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</si>
  <si>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</si>
  <si>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</si>
  <si>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</si>
  <si>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</si>
  <si>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</si>
  <si>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</si>
  <si>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</si>
  <si>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</si>
  <si>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</si>
  <si>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</si>
  <si>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</si>
  <si>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</si>
  <si>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</si>
  <si>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</si>
  <si>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</si>
  <si>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</si>
  <si>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</si>
  <si>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</si>
  <si>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</si>
  <si>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</si>
  <si>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</si>
  <si>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</si>
  <si>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</si>
  <si>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</si>
  <si>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</si>
  <si>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</si>
  <si>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</si>
  <si>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</si>
  <si>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</si>
  <si>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</si>
  <si>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</si>
  <si>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</si>
  <si>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</si>
  <si>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</si>
  <si>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</si>
  <si>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</si>
  <si>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</si>
  <si>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</si>
  <si>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</si>
  <si>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</si>
  <si>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</si>
  <si>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</si>
  <si>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</si>
  <si>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</si>
  <si>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</si>
  <si>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</si>
  <si>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</si>
  <si>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</si>
  <si>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</si>
  <si>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</si>
  <si>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</si>
  <si>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</si>
  <si>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</si>
  <si>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</si>
  <si>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</si>
  <si>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</si>
  <si>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</si>
  <si>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</si>
  <si>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</si>
  <si>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</si>
  <si>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</si>
  <si>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</si>
  <si>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</si>
  <si>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</si>
  <si>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</si>
  <si>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</si>
  <si>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</si>
  <si>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</si>
  <si>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</si>
  <si>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</si>
  <si>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</si>
  <si>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</si>
  <si>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</si>
  <si>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</si>
  <si>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</si>
  <si>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</si>
  <si>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</si>
  <si>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</si>
  <si>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</si>
  <si>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</si>
  <si>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</si>
  <si>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</si>
  <si>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</si>
  <si>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</si>
  <si>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</si>
  <si>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</si>
  <si>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</si>
  <si>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</si>
  <si>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</si>
  <si>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</si>
  <si>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</si>
  <si>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</si>
  <si>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</si>
  <si>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</si>
  <si>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</si>
  <si>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</si>
  <si>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</si>
  <si>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</si>
  <si>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</si>
  <si>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</si>
  <si>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</si>
  <si>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</si>
  <si>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</si>
  <si>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</si>
  <si>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</si>
  <si>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</si>
  <si>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</si>
  <si>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</si>
  <si>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</si>
  <si>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</si>
  <si>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</si>
  <si>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</si>
  <si>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</si>
  <si>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</si>
  <si>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</si>
  <si>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</si>
  <si>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</si>
  <si>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</si>
  <si>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</si>
  <si>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</si>
  <si>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</si>
  <si>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</si>
  <si>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</si>
  <si>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</si>
  <si>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</si>
  <si>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</si>
  <si>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</si>
  <si>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</si>
  <si>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</si>
  <si>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</si>
  <si>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</si>
  <si>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</si>
  <si>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</si>
  <si>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</si>
  <si>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</si>
  <si>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</si>
  <si>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</si>
  <si>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</si>
  <si>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</si>
  <si>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</si>
  <si>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</si>
  <si>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</si>
  <si>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</si>
  <si>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</si>
  <si>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</si>
  <si>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</si>
  <si>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</si>
  <si>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</si>
  <si>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</si>
  <si>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</si>
  <si>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</si>
  <si>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</si>
  <si>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</si>
  <si>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</si>
  <si>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</si>
  <si>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</si>
  <si>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</si>
  <si>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</si>
  <si>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</si>
  <si>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</si>
  <si>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</si>
  <si>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</si>
  <si>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</si>
  <si>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</si>
  <si>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</si>
  <si>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</si>
  <si>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</si>
  <si>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</si>
  <si>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</si>
  <si>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</si>
  <si>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</si>
  <si>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</si>
  <si>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</si>
  <si>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</si>
  <si>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</si>
  <si>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</si>
  <si>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</si>
  <si>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</si>
  <si>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</si>
  <si>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</si>
  <si>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</si>
  <si>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</si>
  <si>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</si>
  <si>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</si>
  <si>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</si>
  <si>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</si>
  <si>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</si>
  <si>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</si>
  <si>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</si>
  <si>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</si>
  <si>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</si>
  <si>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</si>
  <si>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</si>
  <si>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</si>
  <si>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</si>
  <si>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</si>
  <si>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</si>
  <si>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</si>
  <si>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</si>
  <si>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</si>
  <si>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</si>
  <si>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</si>
  <si>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</si>
  <si>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</si>
  <si>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</si>
  <si>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</si>
  <si>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</si>
  <si>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</si>
  <si>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</si>
  <si>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</si>
  <si>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</si>
  <si>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</si>
  <si>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</si>
  <si>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</si>
  <si>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</si>
  <si>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</si>
  <si>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</si>
  <si>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</si>
  <si>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</si>
  <si>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</si>
  <si>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</si>
  <si>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</si>
  <si>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</si>
  <si>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</si>
  <si>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</si>
  <si>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</si>
  <si>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</si>
  <si>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</si>
  <si>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</si>
  <si>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</si>
  <si>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</si>
  <si>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</si>
  <si>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</si>
  <si>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</si>
  <si>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</si>
  <si>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</si>
  <si>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</si>
  <si>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</si>
  <si>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</si>
  <si>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</si>
  <si>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</si>
  <si>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</si>
  <si>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</si>
  <si>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</si>
  <si>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</si>
  <si>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</si>
  <si>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</si>
  <si>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</si>
  <si>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</si>
  <si>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</si>
  <si>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</si>
  <si>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</si>
  <si>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</si>
  <si>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</si>
  <si>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</si>
  <si>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</si>
  <si>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</si>
  <si>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</si>
  <si>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</si>
  <si>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</si>
  <si>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</si>
  <si>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</si>
  <si>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</si>
  <si>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</si>
  <si>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</si>
  <si>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</si>
  <si>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</si>
  <si>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</si>
  <si>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</si>
  <si>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</si>
  <si>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</si>
  <si>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</si>
  <si>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</si>
  <si>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</si>
  <si>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</si>
  <si>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</si>
  <si>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</si>
  <si>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</si>
  <si>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</si>
  <si>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</si>
  <si>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</si>
  <si>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</si>
  <si>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</si>
  <si>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</si>
  <si>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</si>
  <si>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</si>
  <si>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</si>
  <si>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</si>
  <si>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</si>
  <si>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</si>
  <si>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</si>
  <si>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</si>
  <si>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</si>
  <si>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</si>
  <si>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</si>
  <si>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</si>
  <si>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</si>
  <si>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</si>
  <si>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</si>
  <si>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</si>
  <si>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</si>
  <si>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</si>
  <si>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</si>
  <si>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</si>
  <si>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</si>
  <si>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</si>
  <si>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</si>
  <si>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</si>
  <si>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</si>
  <si>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</si>
  <si>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</si>
  <si>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</si>
  <si>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</si>
  <si>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</si>
  <si>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</si>
  <si>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</si>
  <si>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</si>
  <si>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</si>
  <si>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</si>
  <si>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</si>
  <si>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</si>
  <si>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</si>
  <si>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</si>
  <si>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</si>
  <si>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</si>
  <si>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</si>
  <si>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</si>
  <si>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</si>
  <si>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</si>
  <si>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</si>
  <si>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</si>
  <si>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</si>
  <si>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</si>
  <si>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</si>
  <si>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</si>
  <si>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</si>
  <si>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</si>
  <si>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</si>
  <si>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</si>
  <si>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</si>
  <si>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</si>
  <si>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</si>
  <si>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</si>
  <si>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</si>
  <si>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</si>
  <si>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</si>
  <si>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</si>
  <si>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</si>
  <si>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</si>
  <si>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</si>
  <si>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</si>
  <si>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</si>
  <si>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</si>
  <si>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</si>
  <si>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</si>
  <si>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</si>
  <si>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</si>
  <si>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</si>
  <si>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</si>
  <si>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</si>
  <si>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</si>
  <si>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</si>
  <si>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</si>
  <si>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</si>
  <si>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</si>
  <si>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</si>
  <si>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</si>
  <si>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</si>
  <si>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</si>
  <si>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</si>
  <si>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</si>
  <si>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</si>
  <si>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</si>
  <si>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</si>
  <si>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</si>
  <si>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</si>
  <si>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</si>
  <si>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</si>
  <si>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</si>
  <si>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</si>
  <si>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</si>
  <si>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</si>
  <si>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</si>
  <si>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</si>
  <si>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</si>
  <si>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</si>
  <si>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</si>
  <si>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</si>
  <si>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</si>
  <si>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</si>
  <si>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</si>
  <si>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</si>
  <si>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</si>
  <si>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</si>
  <si>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</si>
  <si>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</si>
  <si>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</si>
  <si>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</si>
  <si>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</si>
  <si>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</si>
  <si>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</si>
  <si>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</si>
  <si>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</si>
  <si>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</si>
  <si>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</si>
  <si>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</si>
  <si>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</si>
  <si>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</si>
  <si>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</si>
  <si>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</si>
  <si>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</si>
  <si>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</si>
  <si>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</si>
  <si>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</si>
  <si>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</si>
  <si>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</si>
  <si>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</si>
  <si>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</si>
  <si>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</si>
  <si>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</si>
  <si>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</si>
  <si>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</si>
  <si>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</si>
  <si>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</si>
  <si>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</si>
  <si>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</si>
  <si>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</si>
  <si>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</si>
  <si>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</si>
  <si>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</si>
  <si>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</si>
  <si>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</si>
  <si>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</si>
  <si>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</si>
  <si>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</si>
  <si>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</si>
  <si>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</si>
  <si>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</si>
  <si>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</si>
  <si>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</si>
  <si>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</si>
  <si>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</si>
  <si>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</si>
  <si>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</si>
  <si>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</si>
  <si>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</si>
  <si>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</si>
  <si>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</si>
  <si>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</si>
  <si>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</si>
  <si>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</si>
  <si>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</si>
  <si>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</si>
  <si>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</si>
  <si>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</si>
  <si>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</si>
  <si>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</si>
  <si>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</si>
  <si>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</si>
  <si>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</si>
  <si>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</si>
  <si>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</si>
  <si>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</si>
  <si>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</si>
  <si>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</si>
  <si>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</si>
  <si>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</si>
  <si>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</si>
  <si>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</si>
  <si>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</si>
  <si>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</si>
  <si>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</si>
  <si>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</si>
  <si>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</si>
  <si>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</si>
  <si>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</si>
  <si>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</si>
  <si>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</si>
  <si>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</si>
  <si>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</si>
  <si>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</si>
  <si>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</si>
  <si>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</si>
  <si>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</si>
  <si>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</si>
  <si>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</si>
  <si>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</si>
  <si>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</si>
  <si>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</si>
  <si>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</si>
  <si>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</si>
  <si>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</si>
  <si>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</si>
  <si>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</si>
  <si>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</si>
  <si>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</si>
  <si>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</si>
  <si>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</si>
  <si>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</si>
  <si>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</si>
  <si>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</si>
  <si>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</si>
  <si>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</si>
  <si>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</si>
  <si>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</si>
  <si>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</si>
  <si>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</si>
  <si>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</si>
  <si>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</si>
  <si>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</si>
  <si>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</si>
  <si>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</si>
  <si>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</si>
  <si>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</si>
  <si>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</si>
  <si>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</si>
  <si>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</si>
  <si>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</si>
  <si>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</si>
  <si>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</si>
  <si>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</si>
  <si>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</si>
  <si>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</si>
  <si>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</si>
  <si>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</si>
  <si>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</si>
  <si>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</si>
  <si>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</si>
  <si>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</si>
  <si>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</si>
  <si>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</si>
  <si>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</si>
  <si>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</si>
  <si>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</si>
  <si>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</si>
  <si>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</si>
  <si>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</si>
  <si>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</si>
  <si>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</si>
  <si>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</si>
  <si>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</si>
  <si>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</si>
  <si>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</si>
  <si>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</si>
  <si>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</si>
  <si>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</si>
  <si>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</si>
  <si>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</si>
  <si>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</si>
  <si>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</si>
  <si>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</si>
  <si>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</si>
  <si>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</si>
  <si>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</si>
  <si>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</si>
  <si>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</si>
  <si>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</si>
  <si>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</si>
  <si>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</si>
  <si>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</si>
  <si>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</si>
  <si>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</si>
  <si>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</si>
  <si>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</si>
  <si>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</si>
  <si>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</si>
  <si>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</si>
  <si>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</si>
  <si>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</si>
  <si>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</si>
  <si>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</si>
  <si>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</si>
  <si>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</si>
  <si>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</si>
  <si>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</si>
  <si>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</si>
  <si>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</si>
  <si>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</si>
  <si>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</si>
  <si>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</si>
  <si>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</si>
  <si>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</si>
  <si>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</si>
  <si>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</si>
  <si>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</si>
  <si>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</si>
  <si>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</si>
  <si>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</si>
  <si>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</si>
  <si>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</si>
  <si>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</si>
  <si>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</si>
  <si>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</si>
  <si>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</si>
  <si>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</si>
  <si>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</si>
  <si>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</si>
  <si>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</si>
  <si>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</si>
  <si>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</si>
  <si>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</si>
  <si>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</si>
  <si>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</si>
  <si>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</si>
  <si>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</si>
  <si>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</si>
  <si>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</si>
  <si>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</si>
  <si>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</si>
  <si>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</si>
  <si>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</si>
  <si>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</si>
  <si>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</si>
  <si>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</si>
  <si>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</si>
  <si>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</si>
  <si>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</si>
  <si>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</si>
  <si>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</si>
  <si>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</si>
  <si>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</si>
  <si>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</si>
  <si>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</si>
  <si>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</si>
  <si>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</si>
  <si>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</si>
  <si>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</si>
  <si>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</si>
  <si>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</si>
  <si>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</si>
  <si>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</si>
  <si>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</si>
  <si>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</si>
  <si>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</si>
  <si>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</si>
  <si>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</si>
  <si>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</si>
  <si>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</si>
  <si>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</si>
  <si>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</si>
  <si>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</si>
  <si>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</si>
  <si>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</si>
  <si>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</si>
  <si>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</si>
  <si>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</si>
  <si>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</si>
  <si>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</si>
  <si>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</si>
  <si>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</si>
  <si>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</si>
  <si>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</si>
  <si>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</si>
  <si>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</si>
  <si>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</si>
  <si>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</si>
  <si>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</si>
  <si>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</si>
  <si>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</si>
  <si>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</si>
  <si>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</si>
  <si>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</si>
  <si>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</si>
  <si>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</si>
  <si>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</si>
  <si>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</si>
  <si>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</si>
  <si>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</si>
  <si>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</si>
  <si>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</si>
  <si>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</si>
  <si>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</si>
  <si>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</si>
  <si>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</si>
  <si>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</si>
  <si>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</si>
  <si>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</si>
  <si>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</si>
  <si>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</si>
  <si>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</si>
  <si>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</si>
  <si>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</si>
  <si>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</si>
  <si>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</si>
  <si>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</si>
  <si>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</si>
  <si>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</si>
  <si>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</si>
  <si>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</si>
  <si>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</si>
  <si>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</si>
  <si>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</si>
  <si>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</si>
  <si>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</si>
  <si>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</si>
  <si>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</si>
  <si>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</si>
  <si>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</si>
  <si>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</si>
  <si>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</si>
  <si>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</si>
  <si>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</si>
  <si>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</si>
  <si>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</si>
  <si>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</si>
  <si>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</si>
  <si>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</si>
  <si>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</si>
  <si>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</si>
  <si>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</si>
  <si>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</si>
  <si>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</si>
  <si>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</si>
  <si>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</si>
  <si>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</si>
  <si>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</si>
  <si>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</si>
  <si>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</si>
  <si>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</si>
  <si>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</si>
  <si>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</si>
  <si>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</si>
  <si>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</si>
  <si>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</si>
  <si>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</si>
  <si>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</si>
  <si>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</si>
  <si>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</si>
  <si>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</si>
  <si>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</si>
  <si>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</si>
  <si>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</si>
  <si>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</si>
  <si>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</si>
  <si>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</si>
  <si>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</si>
  <si>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</si>
  <si>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</si>
  <si>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</si>
  <si>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</si>
  <si>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</si>
  <si>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</si>
  <si>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</si>
  <si>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</si>
  <si>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</si>
  <si>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</si>
  <si>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</si>
  <si>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</si>
  <si>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</si>
  <si>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</si>
  <si>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</si>
  <si>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</si>
  <si>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</si>
  <si>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</si>
  <si>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</si>
  <si>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</si>
  <si>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</si>
  <si>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</si>
  <si>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</si>
  <si>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</si>
  <si>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</si>
  <si>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</si>
  <si>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</si>
  <si>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</si>
  <si>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</si>
  <si>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</si>
  <si>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</si>
  <si>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</si>
  <si>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</si>
  <si>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</si>
  <si>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</si>
  <si>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</si>
  <si>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</si>
  <si>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</si>
  <si>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</si>
  <si>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</si>
  <si>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</si>
  <si>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</si>
  <si>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</si>
  <si>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</si>
  <si>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</si>
  <si>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</si>
  <si>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</si>
  <si>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</si>
  <si>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</si>
  <si>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</si>
  <si>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</si>
  <si>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</si>
  <si>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</si>
  <si>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</si>
  <si>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</si>
  <si>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</si>
  <si>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</si>
  <si>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</si>
  <si>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</si>
  <si>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</si>
  <si>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</si>
  <si>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</si>
  <si>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</si>
  <si>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</si>
  <si>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</si>
  <si>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</si>
  <si>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</si>
  <si>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</si>
  <si>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</si>
  <si>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</si>
  <si>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</si>
  <si>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</si>
  <si>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</si>
  <si>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</si>
  <si>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</si>
  <si>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</si>
  <si>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</si>
  <si>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</si>
  <si>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</si>
  <si>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</si>
  <si>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</si>
  <si>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</si>
  <si>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</si>
  <si>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</si>
  <si>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</si>
  <si>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</si>
  <si>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</si>
  <si>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</si>
  <si>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</si>
  <si>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</si>
  <si>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</si>
  <si>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</si>
  <si>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</si>
  <si>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</si>
  <si>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</si>
  <si>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</si>
  <si>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</si>
  <si>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</si>
  <si>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</si>
  <si>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</si>
  <si>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</si>
  <si>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</si>
  <si>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</si>
  <si>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</si>
  <si>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</si>
  <si>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</si>
  <si>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</si>
  <si>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</si>
  <si>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</si>
  <si>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</si>
  <si>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</si>
  <si>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</si>
  <si>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</si>
  <si>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</si>
  <si>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</si>
  <si>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</si>
  <si>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</si>
  <si>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</si>
  <si>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</si>
  <si>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</si>
  <si>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</si>
  <si>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</si>
  <si>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</si>
  <si>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</si>
  <si>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</si>
  <si>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</si>
  <si>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</si>
  <si>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</si>
  <si>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</si>
  <si>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</si>
  <si>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</si>
  <si>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</si>
  <si>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</si>
  <si>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</si>
  <si>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</si>
  <si>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</si>
  <si>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</si>
  <si>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</si>
  <si>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</si>
  <si>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</si>
  <si>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</si>
  <si>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</si>
  <si>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</si>
  <si>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</si>
  <si>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</si>
  <si>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</si>
  <si>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</si>
  <si>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</si>
  <si>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</si>
  <si>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</si>
  <si>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</si>
  <si>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</si>
  <si>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</si>
  <si>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</si>
  <si>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</si>
  <si>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</si>
  <si>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</si>
  <si>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</si>
  <si>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</si>
  <si>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</si>
  <si>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</si>
  <si>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</si>
  <si>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</si>
  <si>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</si>
  <si>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</si>
  <si>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</si>
  <si>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</si>
  <si>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</si>
  <si>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</si>
  <si>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</si>
  <si>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</si>
  <si>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</si>
  <si>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</si>
  <si>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</si>
  <si>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</si>
  <si>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</si>
  <si>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</si>
  <si>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</si>
  <si>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</si>
  <si>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</si>
  <si>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</si>
  <si>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</si>
  <si>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</si>
  <si>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</si>
  <si>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</si>
  <si>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</si>
  <si>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</si>
  <si>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</si>
  <si>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</si>
  <si>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</si>
  <si>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</si>
  <si>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</si>
  <si>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</si>
  <si>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</si>
  <si>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</si>
  <si>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</si>
  <si>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</si>
  <si>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</si>
  <si>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</si>
  <si>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</si>
  <si>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</si>
  <si>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</si>
  <si>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</si>
  <si>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</si>
  <si>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</si>
  <si>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</si>
  <si>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</si>
  <si>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</si>
  <si>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</si>
  <si>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</si>
  <si>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</si>
  <si>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</si>
  <si>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</si>
  <si>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</si>
  <si>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</si>
  <si>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</si>
  <si>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</si>
  <si>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</si>
  <si>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</si>
  <si>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</si>
  <si>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</si>
  <si>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</si>
  <si>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</si>
  <si>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</si>
  <si>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</si>
  <si>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</si>
  <si>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</si>
  <si>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</si>
  <si>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</si>
  <si>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</si>
  <si>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</si>
  <si>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</si>
  <si>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</si>
  <si>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</si>
  <si>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</si>
  <si>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</si>
  <si>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</si>
  <si>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</si>
  <si>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</si>
  <si>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</si>
  <si>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</si>
  <si>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</si>
  <si>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</si>
  <si>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</si>
  <si>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</si>
  <si>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</si>
  <si>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</si>
  <si>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</si>
  <si>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</si>
  <si>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</si>
  <si>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</si>
  <si>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</si>
  <si>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</si>
  <si>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</si>
  <si>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</si>
  <si>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</si>
  <si>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</si>
  <si>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</si>
  <si>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</si>
  <si>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</si>
  <si>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</si>
  <si>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</si>
  <si>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</si>
  <si>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</si>
  <si>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</si>
  <si>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</si>
  <si>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</si>
  <si>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</si>
  <si>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</si>
  <si>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</si>
  <si>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</si>
  <si>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</si>
  <si>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</si>
  <si>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</si>
  <si>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</si>
  <si>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</si>
  <si>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</si>
  <si>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</si>
  <si>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</si>
  <si>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</si>
  <si>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</si>
  <si>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</si>
  <si>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</si>
  <si>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</si>
  <si>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</si>
  <si>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</si>
  <si>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</si>
  <si>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</si>
  <si>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</si>
  <si>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</si>
  <si>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</si>
  <si>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</si>
  <si>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</si>
  <si>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</si>
  <si>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</si>
  <si>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</si>
  <si>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</si>
  <si>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</si>
  <si>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</si>
  <si>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</si>
  <si>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</si>
  <si>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</si>
  <si>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</si>
  <si>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</si>
  <si>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</si>
  <si>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</si>
  <si>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</si>
  <si>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</si>
  <si>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</si>
  <si>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</si>
  <si>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</si>
  <si>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</si>
  <si>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</si>
  <si>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</si>
  <si>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</si>
  <si>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</si>
  <si>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</si>
  <si>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</si>
  <si>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</si>
  <si>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</si>
  <si>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</si>
  <si>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</si>
  <si>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</si>
  <si>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</si>
  <si>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</si>
  <si>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</si>
  <si>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</si>
  <si>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</si>
  <si>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</si>
  <si>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</si>
  <si>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</si>
  <si>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</si>
  <si>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</si>
  <si>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</si>
  <si>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</si>
  <si>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</si>
  <si>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</si>
  <si>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</si>
  <si>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</si>
  <si>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</si>
  <si>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</si>
  <si>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</si>
  <si>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</si>
  <si>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</si>
  <si>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</si>
  <si>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</si>
  <si>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</si>
  <si>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</si>
  <si>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</si>
  <si>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</si>
  <si>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</si>
  <si>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</si>
  <si>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</si>
  <si>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</si>
  <si>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</si>
  <si>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</si>
  <si>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</si>
  <si>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</si>
  <si>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</si>
  <si>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</si>
  <si>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</si>
  <si>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</si>
  <si>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</si>
  <si>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</si>
  <si>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</si>
  <si>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</si>
  <si>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</si>
  <si>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</si>
  <si>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</si>
  <si>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</si>
  <si>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</si>
  <si>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</si>
  <si>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</si>
  <si>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</si>
  <si>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</si>
  <si>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</si>
  <si>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</si>
  <si>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</si>
  <si>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</si>
  <si>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</si>
  <si>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</si>
  <si>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</si>
  <si>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</si>
  <si>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</si>
  <si>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</si>
  <si>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</si>
  <si>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</si>
  <si>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</si>
  <si>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</si>
  <si>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</si>
  <si>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</si>
  <si>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</si>
  <si>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</si>
  <si>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</si>
  <si>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</si>
  <si>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</si>
  <si>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</si>
  <si>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</si>
  <si>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</si>
  <si>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</si>
  <si>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</si>
  <si>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</si>
  <si>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</si>
  <si>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</si>
  <si>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</si>
  <si>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</si>
  <si>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</si>
  <si>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</si>
  <si>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</si>
  <si>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</si>
  <si>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</si>
  <si>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</si>
  <si>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</si>
  <si>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</si>
  <si>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</si>
  <si>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</si>
  <si>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</si>
  <si>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</si>
  <si>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</si>
  <si>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</si>
  <si>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</si>
  <si>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</si>
  <si>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</si>
  <si>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</si>
  <si>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</si>
  <si>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</si>
  <si>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</si>
  <si>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</si>
  <si>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</si>
  <si>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</si>
  <si>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</si>
  <si>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</si>
  <si>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</si>
  <si>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</si>
  <si>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</si>
  <si>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</si>
  <si>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</si>
  <si>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</si>
  <si>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</si>
  <si>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</si>
  <si>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</si>
  <si>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</si>
  <si>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</si>
  <si>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</si>
  <si>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</si>
  <si>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</si>
  <si>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</si>
  <si>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</si>
  <si>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</si>
  <si>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</si>
  <si>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</si>
  <si>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</si>
  <si>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</si>
  <si>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</si>
  <si>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</si>
  <si>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</si>
  <si>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</si>
  <si>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</si>
  <si>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</si>
  <si>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</si>
  <si>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</si>
  <si>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</si>
  <si>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</si>
  <si>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</si>
  <si>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</si>
  <si>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</si>
  <si>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</si>
  <si>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</si>
  <si>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</si>
  <si>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</si>
  <si>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</si>
  <si>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</si>
  <si>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</si>
  <si>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</si>
  <si>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</si>
  <si>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</si>
  <si>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</si>
  <si>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</si>
  <si>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</si>
  <si>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</si>
  <si>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</si>
  <si>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</si>
  <si>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</si>
  <si>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</si>
  <si>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</si>
  <si>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</si>
  <si>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</si>
  <si>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</si>
  <si>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</si>
  <si>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</si>
  <si>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</si>
  <si>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</si>
  <si>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</si>
  <si>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</si>
  <si>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</si>
  <si>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</si>
  <si>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</si>
  <si>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</si>
  <si>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</si>
  <si>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</si>
  <si>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</si>
  <si>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</si>
  <si>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</si>
  <si>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</si>
  <si>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</si>
  <si>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</si>
  <si>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</si>
  <si>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</si>
  <si>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</si>
  <si>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</si>
  <si>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</si>
  <si>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</si>
  <si>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</si>
  <si>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</si>
  <si>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</si>
  <si>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</si>
  <si>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</si>
  <si>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</si>
  <si>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</si>
  <si>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</si>
  <si>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</si>
  <si>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</si>
  <si>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</si>
  <si>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</si>
  <si>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</si>
  <si>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</si>
  <si>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</si>
  <si>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</si>
  <si>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</si>
  <si>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</si>
  <si>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</si>
  <si>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</si>
  <si>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</si>
  <si>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</si>
  <si>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</si>
  <si>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</si>
  <si>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</si>
  <si>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</si>
  <si>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</si>
  <si>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</si>
  <si>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</si>
  <si>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</si>
  <si>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</si>
  <si>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</si>
  <si>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</si>
  <si>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</si>
  <si>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</si>
  <si>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</si>
  <si>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</si>
  <si>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</si>
  <si>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</si>
  <si>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</si>
  <si>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</si>
  <si>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</si>
  <si>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</si>
  <si>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</si>
  <si>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</si>
  <si>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</si>
  <si>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</si>
  <si>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</si>
  <si>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</si>
  <si>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</si>
  <si>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</si>
  <si>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</si>
  <si>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</si>
  <si>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</si>
  <si>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</si>
  <si>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</si>
  <si>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</si>
  <si>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</si>
  <si>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</si>
  <si>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</si>
  <si>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</si>
  <si>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</si>
  <si>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</si>
  <si>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</si>
  <si>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</si>
  <si>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</si>
  <si>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</si>
  <si>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</si>
  <si>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</si>
  <si>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</si>
  <si>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</si>
  <si>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</si>
  <si>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</si>
  <si>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</si>
  <si>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</si>
  <si>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</si>
  <si>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</si>
  <si>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</si>
  <si>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</si>
  <si>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</si>
  <si>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</si>
  <si>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</si>
  <si>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</si>
  <si>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</si>
  <si>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</si>
  <si>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</si>
  <si>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</si>
  <si>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</si>
  <si>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</si>
  <si>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</si>
  <si>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</si>
  <si>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</si>
  <si>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</si>
  <si>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</si>
  <si>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</si>
  <si>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</si>
  <si>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</si>
  <si>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</si>
  <si>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</si>
  <si>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</si>
  <si>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</si>
  <si>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</si>
  <si>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</si>
  <si>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</si>
  <si>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</si>
  <si>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</si>
  <si>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</si>
  <si>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</si>
  <si>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</si>
  <si>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</si>
  <si>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</si>
  <si>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</si>
  <si>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</si>
  <si>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</si>
  <si>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</si>
  <si>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</si>
  <si>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</si>
  <si>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</si>
  <si>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</si>
  <si>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</si>
  <si>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</si>
  <si>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</si>
  <si>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</si>
  <si>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</si>
  <si>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</si>
  <si>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</si>
  <si>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</si>
  <si>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</si>
  <si>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</si>
  <si>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</si>
  <si>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</si>
  <si>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</si>
  <si>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</si>
  <si>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</si>
  <si>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</si>
  <si>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</si>
  <si>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</si>
  <si>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</si>
  <si>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</si>
  <si>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</si>
  <si>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</si>
  <si>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</si>
  <si>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</si>
  <si>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</si>
  <si>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</si>
  <si>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</si>
  <si>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</si>
  <si>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</si>
  <si>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</si>
  <si>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</si>
  <si>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</si>
  <si>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</si>
  <si>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</si>
  <si>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</si>
  <si>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</si>
  <si>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</si>
  <si>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</si>
  <si>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</si>
  <si>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</si>
  <si>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</si>
  <si>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</si>
  <si>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</si>
  <si>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</si>
  <si>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</si>
  <si>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</si>
  <si>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</si>
  <si>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</si>
  <si>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</si>
  <si>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</si>
  <si>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</si>
  <si>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</si>
  <si>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</si>
  <si>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</si>
  <si>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</si>
  <si>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</si>
  <si>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</si>
  <si>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</si>
  <si>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</si>
  <si>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</si>
  <si>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</si>
  <si>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</si>
  <si>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</si>
  <si>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</si>
  <si>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</si>
  <si>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</si>
  <si>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</si>
  <si>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</si>
  <si>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</si>
  <si>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</si>
  <si>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</si>
  <si>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</si>
  <si>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</si>
  <si>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</si>
  <si>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</si>
  <si>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</si>
  <si>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</si>
  <si>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</si>
  <si>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</si>
  <si>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</si>
  <si>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</si>
  <si>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</si>
  <si>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</si>
  <si>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</si>
  <si>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</si>
  <si>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</si>
  <si>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</si>
  <si>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</si>
  <si>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</si>
  <si>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</si>
  <si>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</si>
  <si>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</si>
  <si>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</si>
  <si>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</si>
  <si>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</si>
  <si>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</si>
  <si>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</si>
  <si>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</si>
  <si>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</si>
  <si>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</si>
  <si>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</si>
  <si>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</si>
  <si>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</si>
  <si>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</si>
  <si>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</si>
  <si>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</si>
  <si>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</si>
  <si>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</si>
  <si>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</si>
  <si>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</si>
  <si>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</si>
  <si>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</si>
  <si>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</si>
  <si>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</si>
  <si>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</si>
  <si>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</si>
  <si>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</si>
  <si>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</si>
  <si>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</si>
  <si>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</si>
  <si>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</si>
  <si>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</si>
  <si>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</si>
  <si>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</si>
  <si>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</si>
  <si>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</si>
  <si>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</si>
  <si>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</si>
  <si>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</si>
  <si>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</si>
  <si>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</si>
  <si>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</si>
  <si>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</si>
  <si>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</si>
  <si>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</si>
  <si>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</si>
  <si>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</si>
  <si>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</si>
  <si>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</si>
  <si>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</si>
  <si>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</si>
  <si>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</si>
  <si>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</si>
  <si>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</si>
  <si>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</si>
  <si>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</si>
  <si>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</si>
  <si>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</si>
  <si>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</si>
  <si>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</si>
  <si>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</si>
  <si>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</si>
  <si>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</si>
  <si>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</si>
  <si>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</si>
  <si>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</si>
  <si>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</si>
  <si>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</si>
  <si>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</si>
  <si>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</si>
  <si>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</si>
  <si>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</si>
  <si>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</si>
  <si>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</si>
  <si>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</si>
  <si>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</si>
  <si>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</si>
  <si>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</si>
  <si>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</si>
  <si>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</si>
  <si>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</si>
  <si>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</si>
  <si>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</si>
  <si>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</si>
  <si>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</si>
  <si>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</si>
  <si>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</si>
  <si>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</si>
  <si>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</si>
  <si>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</si>
  <si>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</si>
  <si>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</si>
  <si>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</si>
  <si>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</si>
  <si>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</si>
  <si>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</si>
  <si>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</si>
  <si>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</si>
  <si>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</si>
  <si>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</si>
  <si>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</si>
  <si>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</si>
  <si>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</si>
  <si>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</si>
  <si>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</si>
  <si>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</si>
  <si>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</si>
  <si>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</si>
  <si>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</si>
  <si>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</si>
  <si>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</si>
  <si>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</si>
  <si>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</si>
  <si>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</si>
  <si>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</si>
  <si>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</si>
  <si>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</si>
  <si>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</si>
  <si>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</si>
  <si>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</si>
  <si>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</si>
  <si>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</si>
  <si>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</si>
  <si>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</si>
  <si>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</si>
  <si>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</si>
  <si>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</si>
  <si>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</si>
  <si>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</si>
  <si>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</si>
  <si>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</si>
  <si>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</si>
  <si>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</si>
  <si>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</si>
  <si>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</si>
  <si>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</si>
  <si>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</si>
  <si>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</si>
  <si>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</si>
  <si>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</si>
  <si>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</si>
  <si>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</si>
  <si>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</si>
  <si>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</si>
  <si>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</si>
  <si>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</si>
  <si>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</si>
  <si>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</si>
  <si>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</si>
  <si>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</si>
  <si>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</si>
  <si>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</si>
  <si>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</si>
  <si>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</si>
  <si>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</si>
  <si>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</si>
  <si>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</si>
  <si>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</si>
  <si>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</si>
  <si>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</si>
  <si>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</si>
  <si>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</si>
  <si>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</si>
  <si>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</si>
  <si>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</si>
  <si>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</si>
  <si>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</si>
  <si>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</si>
  <si>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</si>
  <si>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</si>
  <si>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</si>
  <si>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</si>
  <si>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</si>
  <si>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</si>
  <si>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</si>
  <si>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</si>
  <si>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</si>
  <si>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</si>
  <si>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</si>
  <si>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</si>
  <si>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</si>
  <si>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</si>
  <si>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</si>
  <si>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</si>
  <si>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</si>
  <si>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</si>
  <si>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</si>
  <si>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</si>
  <si>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</si>
  <si>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</si>
  <si>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</si>
  <si>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</si>
  <si>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</si>
  <si>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</si>
  <si>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</si>
  <si>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</si>
  <si>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</si>
  <si>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</si>
  <si>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</si>
  <si>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</si>
  <si>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</si>
  <si>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</si>
  <si>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</si>
  <si>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</si>
  <si>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</si>
  <si>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</si>
  <si>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</si>
  <si>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</si>
  <si>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</si>
  <si>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</si>
  <si>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</si>
  <si>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</si>
  <si>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</si>
  <si>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</si>
  <si>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</si>
  <si>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</si>
  <si>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</si>
  <si>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</si>
  <si>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</si>
  <si>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</si>
  <si>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</si>
  <si>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</si>
  <si>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</si>
  <si>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</si>
  <si>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</si>
  <si>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</si>
  <si>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</si>
  <si>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</si>
  <si>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</si>
  <si>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</si>
  <si>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</si>
  <si>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</si>
  <si>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</si>
  <si>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</si>
  <si>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</si>
  <si>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</si>
  <si>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</si>
  <si>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</si>
  <si>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</si>
  <si>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</si>
  <si>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</si>
  <si>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</si>
  <si>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</si>
  <si>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</si>
  <si>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</si>
  <si>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</si>
  <si>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</si>
  <si>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</si>
  <si>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</si>
  <si>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</si>
  <si>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</si>
  <si>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</si>
  <si>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</si>
  <si>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</si>
  <si>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</si>
  <si>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</si>
  <si>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</si>
  <si>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</si>
  <si>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</si>
  <si>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</si>
  <si>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</si>
  <si>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</si>
  <si>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</si>
  <si>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</si>
  <si>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</si>
  <si>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</si>
  <si>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</si>
  <si>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</si>
  <si>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</si>
  <si>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</si>
  <si>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</si>
  <si>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</si>
  <si>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</si>
  <si>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</si>
  <si>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</si>
  <si>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</si>
  <si>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</si>
  <si>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</si>
  <si>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</si>
  <si>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</si>
  <si>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</si>
  <si>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</si>
  <si>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</si>
  <si>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</si>
  <si>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</si>
  <si>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</si>
  <si>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</si>
  <si>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</si>
  <si>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</si>
  <si>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</si>
  <si>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</si>
  <si>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</si>
  <si>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</si>
  <si>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</si>
  <si>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</si>
  <si>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</si>
  <si>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</si>
  <si>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</si>
  <si>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</si>
  <si>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</si>
  <si>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</si>
  <si>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</si>
  <si>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</si>
  <si>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</si>
  <si>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</si>
  <si>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</si>
  <si>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</si>
  <si>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</si>
  <si>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</si>
  <si>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</si>
  <si>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</si>
  <si>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</si>
  <si>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</si>
  <si>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</si>
  <si>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</si>
  <si>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</si>
  <si>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</si>
  <si>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</si>
  <si>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</si>
  <si>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</si>
  <si>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</si>
  <si>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</si>
  <si>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</si>
  <si>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</si>
  <si>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</si>
  <si>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</si>
  <si>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</si>
  <si>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</si>
  <si>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</si>
  <si>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</si>
  <si>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</si>
  <si>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</si>
  <si>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</si>
  <si>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</si>
  <si>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</si>
  <si>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</si>
  <si>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</si>
  <si>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</si>
  <si>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</si>
  <si>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</si>
  <si>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</si>
  <si>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</si>
  <si>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</si>
  <si>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</si>
  <si>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</si>
  <si>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</si>
  <si>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</si>
  <si>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</si>
  <si>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</si>
  <si>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</si>
  <si>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</si>
  <si>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</si>
  <si>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</si>
  <si>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</si>
  <si>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</si>
  <si>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</si>
  <si>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</si>
  <si>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</si>
  <si>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</si>
  <si>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</si>
  <si>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</si>
  <si>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</si>
  <si>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</si>
  <si>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</si>
  <si>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</si>
  <si>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</si>
  <si>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</si>
  <si>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</si>
  <si>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</si>
  <si>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</si>
  <si>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</si>
  <si>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</si>
  <si>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</si>
  <si>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</si>
  <si>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</si>
  <si>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</si>
  <si>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</si>
  <si>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</si>
  <si>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</si>
  <si>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</si>
  <si>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</si>
  <si>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</si>
  <si>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</si>
  <si>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</si>
  <si>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</si>
  <si>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</si>
  <si>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</si>
  <si>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</si>
  <si>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</si>
  <si>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</si>
  <si>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</si>
  <si>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</si>
  <si>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</si>
  <si>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</si>
  <si>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</si>
  <si>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</si>
  <si>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</si>
  <si>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</si>
  <si>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</si>
  <si>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</si>
  <si>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</si>
  <si>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</si>
  <si>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</si>
  <si>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</si>
  <si>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</si>
  <si>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</si>
  <si>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</si>
  <si>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</si>
  <si>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</si>
  <si>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</si>
  <si>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</si>
  <si>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</si>
  <si>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</si>
  <si>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</si>
  <si>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</si>
  <si>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</si>
  <si>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</si>
  <si>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</si>
  <si>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</si>
  <si>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</si>
  <si>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</si>
  <si>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</si>
  <si>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</si>
  <si>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</si>
  <si>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</si>
  <si>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</si>
  <si>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</si>
  <si>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</si>
  <si>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</si>
  <si>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</si>
  <si>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</si>
  <si>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</si>
  <si>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</si>
  <si>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</si>
  <si>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</si>
  <si>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</si>
  <si>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</si>
  <si>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</si>
  <si>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</si>
  <si>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</si>
  <si>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</si>
  <si>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</si>
  <si>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</si>
  <si>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</si>
  <si>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</si>
  <si>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</si>
  <si>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</si>
  <si>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</si>
  <si>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</si>
  <si>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</si>
  <si>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</si>
  <si>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</si>
  <si>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</si>
  <si>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</si>
  <si>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</si>
  <si>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</si>
  <si>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</si>
  <si>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</si>
  <si>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</si>
  <si>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</si>
  <si>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</si>
  <si>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</si>
  <si>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</si>
  <si>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</si>
  <si>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</si>
  <si>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</si>
  <si>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</si>
  <si>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</si>
  <si>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</si>
  <si>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</si>
  <si>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</si>
  <si>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</si>
  <si>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</si>
  <si>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</si>
  <si>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</si>
  <si>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</si>
  <si>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</si>
  <si>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</si>
  <si>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</si>
  <si>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</si>
  <si>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</si>
  <si>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</si>
  <si>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</si>
  <si>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</si>
  <si>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</si>
  <si>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</si>
  <si>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</si>
  <si>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</si>
  <si>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</si>
  <si>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</si>
  <si>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</si>
  <si>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</si>
  <si>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</si>
  <si>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</si>
  <si>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</si>
  <si>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</si>
  <si>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</si>
  <si>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</si>
  <si>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</si>
  <si>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</si>
  <si>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</si>
  <si>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</si>
  <si>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</si>
  <si>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</si>
  <si>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</si>
  <si>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</si>
  <si>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</si>
  <si>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</si>
  <si>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</si>
  <si>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</si>
  <si>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</si>
  <si>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</si>
  <si>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</si>
  <si>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</si>
  <si>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</si>
  <si>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</si>
  <si>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</si>
  <si>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</si>
  <si>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</si>
  <si>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</si>
  <si>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</si>
  <si>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</si>
  <si>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</si>
  <si>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</si>
  <si>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</si>
  <si>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</si>
  <si>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</si>
  <si>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</si>
  <si>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</si>
  <si>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</si>
  <si>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</si>
  <si>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</si>
  <si>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</si>
  <si>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</si>
  <si>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</si>
  <si>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</si>
  <si>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</si>
  <si>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</si>
  <si>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</si>
  <si>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</si>
  <si>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</si>
  <si>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</si>
  <si>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</si>
  <si>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</si>
  <si>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</si>
  <si>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</si>
  <si>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</si>
  <si>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</si>
  <si>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</si>
  <si>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</si>
  <si>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</si>
  <si>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</si>
  <si>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</si>
  <si>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</si>
  <si>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</si>
  <si>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</si>
  <si>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</si>
  <si>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</si>
  <si>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</si>
  <si>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</si>
  <si>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</si>
  <si>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</si>
  <si>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</si>
  <si>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</si>
  <si>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</si>
  <si>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</si>
  <si>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</si>
  <si>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</si>
  <si>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</si>
  <si>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</si>
  <si>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</si>
  <si>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</si>
  <si>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</si>
  <si>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</si>
  <si>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</si>
  <si>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</si>
  <si>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</si>
  <si>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</si>
  <si>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</si>
  <si>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</si>
  <si>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</si>
  <si>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</si>
  <si>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</si>
  <si>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</si>
  <si>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</si>
  <si>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</si>
  <si>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</si>
  <si>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</si>
  <si>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</si>
  <si>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</si>
  <si>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</si>
  <si>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</si>
  <si>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</si>
  <si>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</si>
  <si>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</si>
  <si>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</si>
  <si>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</si>
  <si>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</si>
  <si>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</si>
  <si>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</si>
  <si>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</si>
  <si>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</si>
  <si>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</si>
  <si>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</si>
  <si>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</si>
  <si>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</si>
  <si>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</si>
  <si>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</si>
  <si>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</si>
  <si>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</si>
  <si>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</si>
  <si>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</si>
  <si>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</si>
  <si>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</si>
  <si>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</si>
  <si>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</si>
  <si>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</si>
  <si>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</si>
  <si>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</si>
  <si>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</si>
  <si>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</si>
  <si>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</si>
  <si>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</si>
  <si>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</si>
  <si>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</si>
  <si>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</si>
  <si>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</si>
  <si>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</si>
  <si>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</si>
  <si>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</si>
  <si>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</si>
  <si>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</si>
  <si>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</si>
  <si>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</si>
  <si>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</si>
  <si>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</si>
  <si>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</si>
  <si>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</si>
  <si>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</si>
  <si>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</si>
  <si>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</si>
  <si>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</si>
  <si>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</si>
  <si>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</si>
  <si>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</si>
  <si>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</si>
  <si>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</si>
  <si>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</si>
  <si>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</si>
  <si>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</si>
  <si>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</si>
  <si>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</si>
  <si>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</si>
  <si>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</si>
  <si>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</si>
  <si>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</si>
  <si>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</si>
  <si>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</si>
  <si>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</si>
  <si>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</si>
  <si>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</si>
  <si>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</si>
  <si>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</si>
  <si>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</si>
  <si>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</si>
  <si>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</si>
  <si>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</si>
  <si>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</si>
  <si>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</si>
  <si>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</si>
  <si>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</si>
  <si>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</si>
  <si>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</si>
  <si>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</si>
  <si>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</si>
  <si>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</si>
  <si>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</si>
  <si>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</si>
  <si>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</si>
  <si>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</si>
  <si>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</si>
  <si>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</si>
  <si>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</si>
  <si>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</si>
  <si>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</si>
  <si>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</si>
  <si>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</si>
  <si>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</si>
  <si>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</si>
  <si>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</si>
  <si>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</si>
  <si>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</si>
  <si>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</si>
  <si>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</si>
  <si>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</si>
  <si>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</si>
  <si>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</si>
  <si>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</si>
  <si>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</si>
  <si>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</si>
  <si>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</si>
  <si>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</si>
  <si>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</si>
  <si>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</si>
  <si>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</si>
  <si>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</si>
  <si>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</si>
  <si>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</si>
  <si>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</si>
  <si>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</si>
  <si>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</si>
  <si>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</si>
  <si>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</si>
  <si>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</si>
  <si>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</si>
  <si>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</si>
  <si>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</si>
  <si>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</si>
  <si>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</si>
  <si>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</si>
  <si>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</si>
  <si>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</si>
  <si>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</si>
  <si>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</si>
  <si>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</si>
  <si>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</si>
  <si>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</si>
  <si>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</si>
  <si>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</si>
  <si>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</si>
  <si>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</si>
  <si>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</si>
  <si>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</si>
  <si>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</si>
  <si>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</si>
  <si>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</si>
  <si>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</si>
  <si>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</si>
  <si>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</si>
  <si>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</si>
  <si>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</si>
  <si>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</si>
  <si>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</si>
  <si>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</si>
  <si>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</si>
  <si>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</si>
  <si>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</si>
  <si>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</si>
  <si>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</si>
  <si>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</si>
  <si>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</si>
  <si>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</si>
  <si>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</si>
  <si>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</si>
  <si>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</si>
  <si>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</si>
  <si>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</si>
  <si>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</si>
  <si>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</si>
  <si>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</si>
  <si>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</si>
  <si>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</si>
  <si>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</si>
  <si>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</si>
  <si>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</si>
  <si>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</si>
  <si>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</si>
  <si>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</si>
  <si>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</si>
  <si>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</si>
  <si>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</si>
  <si>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</si>
  <si>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</si>
  <si>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</si>
  <si>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</si>
  <si>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</si>
  <si>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</si>
  <si>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</si>
  <si>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</si>
  <si>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</si>
  <si>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</si>
  <si>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</si>
  <si>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</si>
  <si>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</si>
  <si>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</si>
  <si>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</si>
  <si>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</si>
  <si>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</si>
  <si>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</si>
  <si>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</si>
  <si>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</si>
  <si>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</si>
  <si>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</si>
  <si>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</si>
  <si>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</si>
  <si>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</si>
  <si>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</si>
  <si>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</si>
  <si>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</si>
  <si>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</si>
  <si>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</si>
  <si>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</si>
  <si>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</si>
  <si>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</si>
  <si>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</si>
  <si>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</si>
  <si>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</si>
  <si>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</si>
  <si>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</si>
  <si>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</si>
  <si>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</si>
  <si>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</si>
  <si>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</si>
  <si>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</si>
  <si>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</si>
  <si>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</si>
  <si>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</si>
  <si>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</si>
  <si>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</si>
  <si>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</si>
  <si>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</si>
  <si>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</si>
  <si>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</si>
  <si>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</si>
  <si>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</si>
  <si>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</si>
  <si>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</si>
  <si>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</si>
  <si>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</si>
  <si>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</si>
  <si>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</si>
  <si>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</si>
  <si>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</si>
  <si>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</si>
  <si>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</si>
  <si>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</si>
  <si>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</si>
  <si>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</si>
  <si>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</si>
  <si>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</si>
  <si>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</si>
  <si>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</si>
  <si>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</si>
  <si>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</si>
  <si>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</si>
  <si>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</si>
  <si>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</si>
  <si>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</si>
  <si>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</si>
  <si>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</si>
  <si>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</si>
  <si>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</si>
  <si>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</si>
  <si>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</si>
  <si>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</si>
  <si>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</si>
  <si>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</si>
  <si>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</si>
  <si>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</si>
  <si>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</si>
  <si>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</si>
  <si>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</si>
  <si>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</si>
  <si>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</si>
  <si>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</si>
  <si>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</si>
  <si>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</si>
  <si>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</si>
  <si>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</si>
  <si>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</si>
  <si>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</si>
  <si>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</si>
  <si>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</si>
  <si>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</si>
  <si>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</si>
  <si>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</si>
  <si>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</si>
  <si>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</si>
  <si>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</si>
  <si>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</si>
  <si>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</si>
  <si>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</si>
  <si>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</si>
  <si>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</si>
  <si>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</si>
  <si>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</si>
  <si>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</si>
  <si>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</si>
  <si>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</si>
  <si>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</si>
  <si>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</si>
  <si>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</si>
  <si>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</si>
  <si>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</si>
  <si>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</si>
  <si>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</si>
  <si>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</si>
  <si>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</si>
  <si>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</si>
  <si>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</si>
  <si>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</si>
  <si>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</si>
  <si>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</si>
  <si>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</si>
  <si>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</si>
  <si>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</si>
  <si>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</si>
  <si>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</si>
  <si>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</si>
  <si>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</si>
  <si>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</si>
  <si>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</si>
  <si>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</si>
  <si>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</si>
  <si>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</si>
  <si>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</si>
  <si>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</si>
  <si>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</si>
  <si>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</si>
  <si>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</si>
  <si>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</si>
  <si>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</si>
  <si>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</si>
  <si>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</si>
  <si>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</si>
  <si>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</si>
  <si>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</si>
  <si>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</si>
  <si>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</si>
  <si>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</si>
  <si>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</si>
  <si>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</si>
  <si>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</si>
  <si>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</si>
  <si>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</si>
  <si>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</si>
  <si>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</si>
  <si>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</si>
  <si>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</si>
  <si>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</si>
  <si>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</si>
  <si>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</si>
  <si>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</si>
  <si>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</si>
  <si>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</si>
  <si>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</si>
  <si>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</si>
  <si>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</si>
  <si>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</si>
  <si>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</si>
  <si>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</si>
  <si>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</si>
  <si>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</si>
  <si>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</si>
  <si>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</si>
  <si>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</si>
  <si>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</si>
  <si>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</si>
  <si>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</si>
  <si>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</si>
  <si>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</si>
  <si>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</si>
  <si>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</si>
  <si>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</si>
  <si>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</si>
  <si>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</si>
  <si>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</si>
  <si>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</si>
  <si>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</si>
  <si>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</si>
  <si>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</si>
  <si>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</si>
  <si>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</si>
  <si>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</si>
  <si>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</si>
  <si>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</si>
  <si>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</si>
  <si>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</si>
  <si>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</si>
  <si>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</si>
  <si>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</si>
  <si>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</si>
  <si>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</si>
  <si>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</si>
  <si>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</si>
  <si>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</si>
  <si>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</si>
  <si>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</si>
  <si>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</si>
  <si>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</si>
  <si>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</si>
  <si>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</si>
  <si>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</si>
  <si>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</si>
  <si>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</si>
  <si>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</si>
  <si>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</si>
  <si>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</si>
  <si>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</si>
  <si>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</si>
  <si>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</si>
  <si>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</si>
  <si>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</si>
  <si>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</si>
  <si>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</si>
  <si>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</si>
  <si>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</si>
  <si>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</si>
  <si>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</si>
  <si>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</si>
  <si>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</si>
  <si>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</si>
  <si>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</si>
  <si>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</si>
  <si>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</si>
  <si>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</si>
  <si>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</si>
  <si>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</si>
  <si>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</si>
  <si>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</si>
  <si>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</si>
  <si>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</si>
  <si>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</si>
  <si>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</si>
  <si>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</si>
  <si>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</si>
  <si>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</si>
  <si>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</si>
  <si>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</si>
  <si>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</si>
  <si>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</si>
  <si>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</si>
  <si>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</si>
  <si>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</si>
  <si>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</si>
  <si>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</si>
  <si>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</si>
  <si>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</si>
  <si>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</si>
  <si>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</si>
  <si>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</si>
  <si>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</si>
  <si>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</si>
  <si>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</si>
  <si>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</si>
  <si>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</si>
  <si>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</si>
  <si>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</si>
  <si>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</si>
  <si>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</si>
  <si>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</si>
  <si>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</si>
  <si>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</si>
  <si>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</si>
  <si>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</si>
  <si>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</si>
  <si>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</si>
  <si>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</si>
  <si>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</si>
  <si>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</si>
  <si>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</si>
  <si>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</si>
  <si>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</si>
  <si>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</si>
  <si>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</si>
  <si>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</si>
  <si>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</si>
  <si>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</si>
  <si>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</si>
  <si>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</si>
  <si>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</si>
  <si>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</si>
  <si>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</si>
  <si>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</si>
  <si>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</si>
  <si>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</si>
  <si>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</si>
  <si>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</si>
  <si>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</si>
  <si>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</si>
  <si>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</si>
  <si>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</si>
  <si>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</si>
  <si>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</si>
  <si>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</si>
  <si>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</si>
  <si>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</si>
  <si>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</si>
  <si>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</si>
  <si>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</si>
  <si>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</si>
  <si>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</si>
  <si>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</si>
  <si>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</si>
  <si>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</si>
  <si>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</si>
  <si>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</si>
  <si>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</si>
  <si>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</si>
  <si>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</si>
  <si>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</si>
  <si>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</si>
  <si>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</si>
  <si>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</si>
  <si>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</si>
  <si>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</si>
  <si>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</si>
  <si>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</si>
  <si>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</si>
  <si>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</si>
  <si>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</si>
  <si>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</si>
  <si>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</si>
  <si>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</si>
  <si>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</si>
  <si>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</si>
  <si>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</si>
  <si>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</si>
  <si>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</si>
  <si>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</si>
  <si>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</si>
  <si>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</si>
  <si>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</si>
  <si>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</si>
  <si>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</si>
  <si>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</si>
  <si>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</si>
  <si>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</si>
  <si>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</si>
  <si>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</si>
  <si>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</si>
  <si>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</si>
  <si>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</si>
  <si>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</si>
  <si>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</si>
  <si>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</si>
  <si>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</si>
  <si>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</si>
  <si>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</si>
  <si>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</si>
  <si>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</si>
  <si>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</si>
  <si>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</si>
  <si>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</si>
  <si>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</si>
  <si>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</si>
  <si>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</si>
  <si>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</si>
  <si>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</si>
  <si>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</si>
  <si>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</si>
  <si>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</si>
  <si>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</si>
  <si>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</si>
  <si>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</si>
  <si>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</si>
  <si>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</si>
  <si>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</si>
  <si>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</si>
  <si>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</si>
  <si>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</si>
  <si>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</si>
  <si>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</si>
  <si>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</si>
  <si>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</si>
  <si>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</si>
  <si>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</si>
  <si>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</si>
  <si>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</si>
  <si>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</si>
  <si>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</si>
  <si>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</si>
  <si>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</si>
  <si>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</si>
  <si>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</si>
  <si>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</si>
  <si>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</si>
  <si>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</si>
  <si>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</si>
  <si>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</si>
  <si>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</si>
  <si>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</si>
  <si>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</si>
  <si>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</si>
  <si>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</si>
  <si>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</si>
  <si>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</si>
  <si>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</si>
  <si>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</si>
  <si>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</si>
  <si>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</si>
  <si>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</si>
  <si>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</si>
  <si>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</si>
  <si>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</si>
  <si>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</si>
  <si>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</si>
  <si>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</si>
  <si>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</si>
  <si>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</si>
  <si>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</si>
  <si>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</si>
  <si>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</si>
  <si>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</si>
  <si>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</si>
  <si>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</si>
  <si>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</si>
  <si>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</si>
  <si>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</si>
  <si>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</si>
  <si>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</si>
  <si>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</si>
  <si>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</si>
  <si>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</si>
  <si>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</si>
  <si>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</si>
  <si>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</si>
  <si>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</si>
  <si>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</si>
  <si>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</si>
  <si>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</si>
  <si>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</si>
  <si>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</si>
  <si>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</si>
  <si>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</si>
  <si>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</si>
  <si>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</si>
  <si>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</si>
  <si>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</si>
  <si>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</si>
  <si>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</si>
  <si>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</si>
  <si>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</si>
  <si>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</si>
  <si>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</si>
  <si>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</si>
  <si>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</si>
  <si>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</si>
  <si>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</si>
  <si>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</si>
  <si>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</si>
  <si>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</si>
  <si>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</si>
  <si>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</si>
  <si>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</si>
  <si>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</si>
  <si>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</si>
  <si>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</si>
  <si>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</si>
  <si>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</si>
  <si>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</si>
  <si>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</si>
  <si>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</si>
  <si>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</si>
  <si>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</si>
  <si>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</si>
  <si>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</si>
  <si>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</si>
  <si>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</si>
  <si>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</si>
  <si>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</si>
  <si>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</si>
  <si>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</si>
  <si>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</si>
  <si>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</si>
  <si>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</si>
  <si>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</si>
  <si>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</si>
  <si>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</si>
  <si>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</si>
  <si>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</si>
  <si>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</si>
  <si>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</si>
  <si>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</si>
  <si>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</si>
  <si>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</si>
  <si>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</si>
  <si>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</si>
  <si>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</si>
  <si>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</si>
  <si>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</si>
  <si>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</si>
  <si>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</si>
  <si>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</si>
  <si>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</si>
  <si>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</si>
  <si>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</si>
  <si>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</si>
  <si>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</si>
  <si>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</si>
  <si>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</si>
  <si>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</si>
  <si>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</si>
  <si>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</si>
  <si>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</si>
  <si>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</si>
  <si>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</si>
  <si>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</si>
  <si>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</si>
  <si>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</si>
  <si>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</si>
  <si>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</si>
  <si>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</si>
  <si>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</si>
  <si>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</si>
  <si>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</si>
  <si>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</si>
  <si>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</si>
  <si>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</si>
  <si>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</si>
  <si>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</si>
  <si>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</si>
  <si>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</si>
  <si>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</si>
  <si>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</si>
  <si>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</si>
  <si>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</si>
  <si>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</si>
  <si>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</si>
  <si>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</si>
  <si>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</si>
  <si>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</si>
  <si>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</si>
  <si>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</si>
  <si>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</si>
  <si>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</si>
  <si>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</si>
  <si>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</si>
  <si>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</si>
  <si>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</si>
  <si>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</si>
  <si>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</si>
  <si>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</si>
  <si>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</si>
  <si>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</si>
  <si>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</si>
  <si>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</si>
  <si>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</si>
  <si>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</si>
  <si>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</si>
  <si>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</si>
  <si>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</si>
  <si>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</si>
  <si>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</si>
  <si>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</si>
  <si>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</si>
  <si>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</si>
  <si>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</si>
  <si>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</si>
  <si>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</si>
  <si>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</si>
  <si>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</si>
  <si>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</si>
  <si>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</si>
  <si>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</si>
  <si>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</si>
  <si>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</si>
  <si>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</si>
  <si>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</si>
  <si>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</si>
  <si>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</si>
  <si>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</si>
  <si>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</si>
  <si>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</si>
  <si>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</si>
  <si>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</si>
  <si>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</si>
  <si>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</si>
  <si>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</si>
  <si>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</si>
  <si>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</si>
  <si>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</si>
  <si>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</si>
  <si>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</si>
  <si>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</si>
  <si>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</si>
  <si>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</si>
  <si>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</si>
  <si>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</si>
  <si>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</si>
  <si>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</si>
  <si>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</si>
  <si>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</si>
  <si>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</si>
  <si>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</si>
  <si>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</si>
  <si>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</si>
  <si>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</si>
  <si>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</si>
  <si>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</si>
  <si>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</si>
  <si>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</si>
  <si>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</si>
  <si>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</si>
  <si>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</si>
  <si>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</si>
  <si>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</si>
  <si>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</si>
  <si>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</si>
  <si>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</si>
  <si>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</si>
  <si>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</si>
  <si>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</si>
  <si>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</si>
  <si>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</si>
  <si>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</si>
  <si>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</si>
  <si>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</si>
  <si>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</si>
  <si>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</si>
  <si>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</si>
  <si>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</si>
  <si>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</si>
  <si>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</si>
  <si>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</si>
  <si>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</si>
  <si>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</si>
  <si>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</si>
  <si>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</si>
  <si>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</si>
  <si>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</si>
  <si>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</si>
  <si>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</si>
  <si>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</si>
  <si>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</si>
  <si>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</si>
  <si>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</si>
  <si>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</si>
  <si>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</si>
  <si>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</si>
  <si>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</si>
  <si>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</si>
  <si>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</si>
  <si>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</si>
  <si>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</si>
  <si>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</si>
  <si>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</si>
  <si>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</si>
  <si>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</si>
  <si>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</si>
  <si>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</si>
  <si>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</si>
  <si>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</si>
  <si>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</si>
  <si>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</si>
  <si>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</si>
  <si>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</si>
  <si>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</si>
  <si>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</si>
  <si>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</si>
  <si>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</si>
  <si>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</si>
  <si>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</si>
  <si>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</si>
  <si>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</si>
  <si>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</si>
  <si>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</si>
  <si>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</si>
  <si>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</si>
  <si>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</si>
  <si>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</si>
  <si>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</si>
  <si>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</si>
  <si>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</si>
  <si>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</si>
  <si>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</si>
  <si>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</si>
  <si>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</si>
  <si>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</si>
  <si>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</si>
  <si>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</si>
  <si>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</si>
  <si>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</si>
  <si>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</si>
  <si>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</si>
  <si>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</si>
  <si>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</si>
  <si>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</si>
  <si>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</si>
  <si>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</si>
  <si>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</si>
  <si>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</si>
  <si>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</si>
  <si>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</si>
  <si>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</si>
  <si>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</si>
  <si>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</si>
  <si>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</si>
  <si>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</si>
  <si>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</si>
  <si>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</si>
  <si>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</si>
  <si>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</si>
  <si>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</si>
  <si>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</si>
  <si>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</si>
  <si>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</si>
  <si>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</si>
  <si>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</si>
  <si>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</si>
  <si>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</si>
  <si>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</si>
  <si>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</si>
  <si>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</si>
  <si>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</si>
  <si>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</si>
  <si>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</si>
  <si>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</si>
  <si>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</si>
  <si>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</si>
  <si>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</si>
  <si>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</si>
  <si>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</si>
  <si>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</si>
  <si>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</si>
  <si>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</si>
  <si>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</si>
  <si>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</si>
  <si>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</si>
  <si>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</si>
  <si>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</si>
  <si>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</si>
  <si>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</si>
  <si>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</si>
  <si>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</si>
  <si>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</si>
  <si>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</si>
  <si>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</si>
  <si>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</si>
  <si>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</si>
  <si>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</si>
  <si>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</si>
  <si>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</si>
  <si>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</si>
  <si>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</si>
  <si>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</si>
  <si>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</si>
  <si>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</si>
  <si>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</si>
  <si>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</si>
  <si>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</si>
  <si>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</si>
  <si>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</si>
  <si>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</si>
  <si>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</si>
  <si>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</si>
  <si>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</si>
  <si>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</si>
  <si>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</si>
  <si>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</si>
  <si>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</si>
  <si>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</si>
  <si>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</si>
  <si>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</si>
  <si>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</si>
  <si>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</si>
  <si>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</si>
  <si>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</si>
  <si>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</si>
  <si>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</si>
  <si>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</si>
  <si>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</si>
  <si>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</si>
  <si>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</si>
  <si>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</si>
  <si>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</si>
  <si>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</si>
  <si>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</si>
  <si>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</si>
  <si>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</si>
  <si>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</si>
  <si>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</si>
  <si>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</si>
  <si>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</si>
  <si>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</si>
  <si>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</si>
  <si>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</si>
  <si>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</si>
  <si>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</si>
  <si>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</si>
  <si>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</si>
  <si>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</si>
  <si>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</si>
  <si>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</si>
  <si>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</si>
  <si>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</si>
  <si>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</si>
  <si>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</si>
  <si>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</si>
  <si>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</si>
  <si>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</si>
  <si>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</si>
  <si>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</si>
  <si>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</si>
  <si>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</si>
  <si>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</si>
  <si>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</si>
  <si>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</si>
  <si>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</si>
  <si>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</si>
  <si>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</si>
  <si>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</si>
  <si>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</si>
  <si>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</si>
  <si>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</si>
  <si>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</si>
  <si>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</si>
  <si>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</si>
  <si>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</si>
  <si>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</si>
  <si>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</si>
  <si>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</si>
  <si>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</si>
  <si>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</si>
  <si>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</si>
  <si>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</si>
  <si>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</si>
  <si>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</si>
  <si>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</si>
  <si>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</si>
  <si>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</si>
  <si>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</si>
  <si>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</si>
  <si>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</si>
  <si>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</si>
  <si>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</si>
  <si>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</si>
  <si>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</si>
  <si>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</si>
  <si>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</si>
  <si>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</si>
  <si>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</si>
  <si>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</si>
  <si>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</si>
  <si>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</si>
  <si>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</si>
  <si>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</si>
  <si>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</si>
  <si>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</si>
  <si>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</si>
  <si>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</si>
  <si>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</si>
  <si>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</si>
  <si>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</si>
  <si>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</si>
  <si>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</si>
  <si>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</si>
  <si>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</si>
  <si>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</si>
  <si>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</si>
  <si>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</si>
  <si>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</si>
  <si>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</si>
  <si>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</si>
  <si>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</si>
  <si>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</si>
  <si>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</si>
  <si>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</si>
  <si>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</si>
  <si>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</si>
  <si>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</si>
  <si>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</si>
  <si>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</si>
  <si>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</si>
  <si>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</si>
  <si>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</si>
  <si>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</si>
  <si>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</si>
  <si>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</si>
  <si>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</si>
  <si>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</si>
  <si>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</si>
  <si>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</si>
  <si>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</si>
  <si>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</si>
  <si>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</si>
  <si>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</si>
  <si>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</si>
  <si>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</si>
  <si>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</si>
  <si>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</si>
  <si>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</si>
  <si>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</si>
  <si>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</si>
  <si>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</si>
  <si>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</si>
  <si>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</si>
  <si>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</si>
  <si>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</si>
  <si>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</si>
  <si>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</si>
  <si>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</si>
  <si>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</si>
  <si>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</si>
  <si>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</si>
  <si>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</si>
  <si>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</si>
  <si>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</si>
  <si>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</si>
  <si>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</si>
  <si>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</si>
  <si>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</si>
  <si>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</si>
  <si>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</si>
  <si>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</si>
  <si>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</si>
  <si>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</si>
  <si>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</si>
  <si>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</si>
  <si>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</si>
  <si>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</si>
  <si>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</si>
  <si>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</si>
  <si>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</si>
  <si>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</si>
  <si>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</si>
  <si>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</si>
  <si>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</si>
  <si>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</si>
  <si>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</si>
  <si>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</si>
  <si>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</si>
  <si>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</si>
  <si>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</si>
  <si>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</si>
  <si>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</si>
  <si>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</si>
  <si>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</si>
  <si>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</si>
  <si>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</si>
  <si>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</si>
  <si>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</si>
  <si>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</si>
  <si>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</si>
  <si>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</si>
  <si>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</si>
  <si>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</si>
  <si>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</si>
  <si>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</si>
  <si>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</si>
  <si>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</si>
  <si>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</si>
  <si>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</si>
  <si>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</si>
  <si>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</si>
  <si>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</si>
  <si>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</si>
  <si>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</si>
  <si>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</si>
  <si>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</si>
  <si>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</si>
  <si>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</si>
  <si>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</si>
  <si>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</si>
  <si>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</si>
  <si>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</si>
  <si>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</si>
  <si>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</si>
  <si>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</si>
  <si>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</si>
  <si>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</si>
  <si>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</si>
  <si>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</si>
  <si>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</si>
  <si>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</si>
  <si>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</si>
  <si>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</si>
  <si>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</si>
  <si>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</si>
  <si>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</si>
  <si>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</si>
  <si>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</si>
  <si>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</si>
  <si>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</si>
  <si>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</si>
  <si>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</si>
  <si>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</si>
  <si>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</si>
  <si>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</si>
  <si>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</si>
  <si>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</si>
  <si>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</si>
  <si>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</si>
  <si>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</si>
  <si>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</si>
  <si>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</si>
  <si>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</si>
  <si>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</si>
  <si>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</si>
  <si>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</si>
  <si>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</si>
  <si>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</si>
  <si>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</si>
  <si>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</si>
  <si>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</si>
  <si>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</si>
  <si>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</si>
  <si>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</si>
  <si>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</si>
  <si>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</si>
  <si>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</si>
  <si>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</si>
  <si>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</si>
  <si>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</si>
  <si>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</si>
  <si>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</si>
  <si>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</si>
  <si>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</si>
  <si>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</si>
  <si>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</si>
  <si>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</si>
  <si>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</si>
  <si>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</si>
  <si>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</si>
  <si>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</si>
  <si>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</si>
  <si>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</si>
  <si>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</si>
  <si>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</si>
  <si>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</si>
  <si>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</si>
  <si>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</si>
  <si>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</si>
  <si>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</si>
  <si>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</si>
  <si>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</si>
  <si>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</si>
  <si>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</si>
  <si>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</si>
  <si>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</si>
  <si>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</si>
  <si>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</si>
  <si>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</si>
  <si>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</si>
  <si>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</si>
  <si>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</si>
  <si>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</si>
  <si>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</si>
  <si>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</si>
  <si>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</si>
  <si>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</si>
  <si>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</si>
  <si>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</si>
  <si>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</si>
  <si>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</si>
  <si>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</si>
  <si>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</si>
  <si>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</si>
  <si>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</si>
  <si>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</si>
  <si>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</si>
  <si>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</si>
  <si>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</si>
  <si>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</si>
  <si>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</si>
  <si>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</si>
  <si>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</si>
  <si>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</si>
  <si>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</si>
  <si>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</si>
  <si>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</si>
  <si>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</si>
  <si>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</si>
  <si>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</si>
  <si>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</si>
  <si>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</si>
  <si>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</si>
  <si>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</si>
  <si>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</si>
  <si>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</si>
  <si>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</si>
  <si>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</si>
  <si>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</si>
  <si>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</si>
  <si>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</si>
  <si>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</si>
  <si>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</si>
  <si>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</si>
  <si>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</si>
  <si>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</si>
  <si>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</si>
  <si>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</si>
  <si>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</si>
  <si>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</si>
  <si>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</si>
  <si>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</si>
  <si>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</si>
  <si>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</si>
  <si>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</si>
  <si>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</si>
  <si>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</si>
  <si>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</si>
  <si>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</si>
  <si>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</si>
  <si>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</si>
  <si>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</si>
  <si>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</si>
  <si>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</si>
  <si>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</si>
  <si>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</si>
  <si>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</si>
  <si>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</si>
  <si>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</si>
  <si>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</si>
  <si>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</si>
  <si>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</si>
  <si>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</si>
  <si>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</si>
  <si>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</si>
  <si>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</si>
  <si>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</si>
  <si>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</si>
  <si>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</si>
  <si>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</si>
  <si>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</si>
  <si>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</si>
  <si>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</si>
  <si>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</si>
  <si>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</si>
  <si>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</si>
  <si>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</si>
  <si>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</si>
  <si>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</si>
  <si>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</si>
  <si>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</si>
  <si>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</si>
  <si>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</si>
  <si>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</si>
  <si>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</si>
  <si>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</si>
  <si>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</si>
  <si>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</si>
  <si>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</si>
  <si>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</si>
  <si>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</si>
  <si>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</si>
  <si>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</si>
  <si>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</si>
  <si>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</si>
  <si>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</si>
  <si>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</si>
  <si>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</si>
  <si>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</si>
  <si>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</si>
  <si>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</si>
  <si>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</si>
  <si>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</si>
  <si>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</si>
  <si>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</si>
  <si>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</si>
  <si>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</si>
  <si>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</si>
  <si>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</si>
  <si>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</si>
  <si>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</si>
  <si>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</si>
  <si>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</si>
  <si>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</si>
  <si>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</si>
  <si>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</si>
  <si>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</si>
  <si>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</si>
  <si>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</si>
  <si>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</si>
  <si>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</si>
  <si>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</si>
  <si>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</si>
  <si>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</si>
  <si>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</si>
  <si>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</si>
  <si>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</si>
  <si>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</si>
  <si>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</si>
  <si>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</si>
  <si>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</si>
  <si>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</si>
  <si>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</si>
  <si>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</si>
  <si>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</si>
  <si>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</si>
  <si>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</si>
  <si>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</si>
  <si>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</si>
  <si>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</si>
  <si>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</si>
  <si>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</si>
  <si>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</si>
  <si>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</si>
  <si>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</si>
  <si>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</si>
  <si>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</si>
  <si>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</si>
  <si>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</si>
  <si>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</si>
  <si>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</si>
  <si>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</si>
  <si>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</si>
  <si>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</si>
  <si>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</si>
  <si>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</si>
  <si>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</si>
  <si>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</si>
  <si>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</si>
  <si>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</si>
  <si>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</si>
  <si>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</si>
  <si>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</si>
  <si>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</si>
  <si>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</si>
  <si>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</si>
  <si>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</si>
  <si>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</si>
  <si>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</si>
  <si>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</si>
  <si>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</si>
  <si>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</si>
  <si>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</si>
  <si>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</si>
  <si>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</si>
  <si>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</si>
  <si>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</si>
  <si>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</si>
  <si>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</si>
  <si>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</si>
  <si>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</si>
  <si>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</si>
  <si>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</si>
  <si>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</si>
  <si>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</si>
  <si>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</si>
  <si>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</si>
  <si>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</si>
  <si>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</si>
  <si>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</si>
  <si>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</si>
  <si>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</si>
  <si>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</si>
  <si>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</si>
  <si>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</si>
  <si>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</si>
  <si>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</si>
  <si>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</si>
  <si>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</si>
  <si>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</si>
  <si>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</si>
  <si>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</si>
  <si>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</si>
  <si>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</si>
  <si>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</si>
  <si>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</si>
  <si>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</si>
  <si>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</si>
  <si>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</si>
  <si>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</si>
  <si>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</si>
  <si>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</si>
  <si>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</si>
  <si>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</si>
  <si>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</si>
  <si>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</si>
  <si>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</si>
  <si>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</si>
  <si>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</si>
  <si>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</si>
  <si>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</si>
  <si>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</si>
  <si>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</si>
  <si>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</si>
  <si>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</si>
  <si>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</si>
  <si>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</si>
  <si>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</si>
  <si>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</si>
  <si>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</si>
  <si>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</si>
  <si>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</si>
  <si>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</si>
  <si>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</si>
  <si>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</si>
  <si>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</si>
  <si>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</si>
  <si>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</si>
  <si>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</si>
  <si>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</si>
  <si>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</si>
  <si>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</si>
  <si>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</si>
  <si>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</si>
  <si>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</si>
  <si>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</si>
  <si>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</si>
  <si>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</si>
  <si>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</si>
  <si>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</si>
  <si>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</si>
  <si>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</si>
  <si>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</si>
  <si>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</si>
  <si>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</si>
  <si>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</si>
  <si>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</si>
  <si>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</si>
  <si>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</si>
  <si>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</si>
  <si>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</si>
  <si>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</si>
  <si>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</si>
  <si>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</si>
  <si>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</si>
  <si>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</si>
  <si>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</si>
  <si>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</si>
  <si>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</si>
  <si>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</si>
  <si>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</si>
  <si>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</si>
  <si>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</si>
  <si>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</si>
  <si>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</si>
  <si>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</si>
  <si>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</si>
  <si>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</si>
  <si>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</si>
  <si>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</si>
  <si>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</si>
  <si>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</si>
  <si>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</si>
  <si>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</si>
  <si>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</si>
  <si>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</si>
  <si>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</si>
  <si>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</si>
  <si>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</si>
  <si>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</si>
  <si>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</si>
  <si>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</si>
  <si>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</si>
  <si>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</si>
  <si>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</si>
  <si>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</si>
  <si>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</si>
  <si>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</si>
  <si>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</si>
  <si>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</si>
  <si>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</si>
  <si>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</si>
  <si>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</si>
  <si>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</si>
  <si>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</si>
  <si>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</si>
  <si>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</si>
  <si>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</si>
  <si>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</si>
  <si>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</si>
  <si>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</si>
  <si>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</si>
  <si>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</si>
  <si>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</si>
  <si>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</si>
  <si>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</si>
  <si>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</si>
  <si>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</si>
  <si>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</si>
  <si>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</si>
  <si>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</si>
  <si>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</si>
  <si>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</si>
  <si>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</si>
  <si>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</si>
  <si>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</si>
  <si>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</si>
  <si>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</si>
  <si>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</si>
  <si>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</si>
  <si>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</si>
  <si>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</si>
  <si>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</si>
  <si>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</si>
  <si>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</si>
  <si>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</si>
  <si>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</si>
  <si>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</si>
  <si>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</si>
  <si>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</si>
  <si>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</si>
  <si>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</si>
  <si>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</si>
  <si>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</si>
  <si>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</si>
  <si>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</si>
  <si>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</si>
  <si>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</si>
  <si>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</si>
  <si>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</si>
  <si>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</si>
  <si>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</si>
  <si>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</si>
  <si>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</si>
  <si>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</si>
  <si>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</si>
  <si>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</si>
  <si>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</si>
  <si>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</si>
  <si>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</si>
  <si>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</si>
  <si>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</si>
  <si>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</si>
  <si>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</si>
  <si>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</si>
  <si>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</si>
  <si>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</si>
  <si>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</si>
  <si>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</si>
  <si>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</si>
  <si>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</si>
  <si>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</si>
  <si>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</si>
  <si>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</si>
  <si>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</si>
  <si>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</si>
  <si>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</si>
  <si>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</si>
  <si>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</si>
  <si>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</si>
  <si>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</si>
  <si>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</si>
  <si>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</si>
  <si>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</si>
  <si>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</si>
  <si>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</si>
  <si>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</si>
  <si>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</si>
  <si>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</si>
  <si>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</si>
  <si>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</si>
  <si>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</si>
  <si>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</si>
  <si>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</si>
  <si>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</si>
  <si>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</si>
  <si>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</si>
  <si>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</si>
  <si>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</si>
  <si>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</si>
  <si>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</si>
  <si>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</si>
  <si>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</si>
  <si>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</si>
  <si>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</si>
  <si>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</si>
  <si>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</si>
  <si>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</si>
  <si>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</si>
  <si>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</si>
  <si>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</si>
  <si>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</si>
  <si>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</si>
  <si>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</si>
  <si>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</si>
  <si>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</si>
  <si>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</si>
  <si>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</si>
  <si>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</si>
  <si>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</si>
  <si>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</si>
  <si>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</si>
  <si>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</si>
  <si>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</si>
  <si>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</si>
  <si>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</si>
  <si>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</si>
  <si>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</si>
  <si>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</si>
  <si>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</si>
  <si>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</si>
  <si>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</si>
  <si>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</si>
  <si>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</si>
  <si>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</si>
  <si>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</si>
  <si>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</si>
  <si>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</si>
  <si>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</si>
  <si>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</si>
  <si>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</si>
  <si>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</si>
  <si>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</si>
  <si>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</si>
  <si>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</si>
  <si>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</si>
  <si>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</si>
  <si>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</si>
  <si>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</si>
  <si>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</si>
  <si>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</si>
  <si>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</si>
  <si>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</si>
  <si>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</si>
  <si>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</si>
  <si>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</si>
  <si>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</si>
  <si>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</si>
  <si>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</si>
  <si>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</si>
  <si>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</si>
  <si>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</si>
  <si>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</si>
  <si>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</si>
  <si>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</si>
  <si>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</si>
  <si>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</si>
  <si>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</si>
  <si>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</si>
  <si>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</si>
  <si>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</si>
  <si>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</si>
  <si>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</si>
  <si>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</si>
  <si>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</si>
  <si>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</si>
  <si>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</si>
  <si>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</si>
  <si>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</si>
  <si>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</si>
  <si>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</si>
  <si>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</si>
  <si>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</si>
  <si>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</si>
  <si>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</si>
  <si>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</si>
  <si>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</si>
  <si>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</si>
  <si>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</si>
  <si>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</si>
  <si>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</si>
  <si>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</si>
  <si>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</si>
  <si>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</si>
  <si>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</si>
  <si>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</si>
  <si>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</si>
  <si>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</si>
  <si>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</si>
  <si>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</si>
  <si>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</si>
  <si>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</si>
  <si>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</si>
  <si>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</si>
  <si>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</si>
  <si>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</si>
  <si>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</si>
  <si>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</si>
  <si>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</si>
  <si>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</si>
  <si>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</si>
  <si>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</si>
  <si>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</si>
  <si>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</si>
  <si>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</si>
  <si>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</si>
  <si>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</si>
  <si>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</si>
  <si>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</si>
  <si>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</si>
  <si>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</si>
  <si>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</si>
  <si>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</si>
  <si>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</si>
  <si>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</si>
  <si>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</si>
  <si>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</si>
  <si>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</si>
  <si>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</si>
  <si>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</si>
  <si>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</si>
  <si>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</si>
  <si>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</si>
  <si>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</si>
  <si>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</si>
  <si>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</si>
  <si>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</si>
  <si>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</si>
  <si>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</si>
  <si>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</si>
  <si>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</si>
  <si>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</si>
  <si>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</si>
  <si>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</si>
  <si>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</si>
  <si>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</si>
  <si>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</si>
  <si>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</si>
  <si>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</si>
  <si>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</si>
  <si>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</si>
  <si>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</si>
  <si>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</si>
  <si>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</si>
  <si>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</si>
  <si>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</si>
  <si>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</si>
  <si>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</si>
  <si>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</si>
  <si>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</si>
  <si>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</si>
  <si>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</si>
  <si>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</si>
  <si>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</si>
  <si>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</si>
  <si>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</si>
  <si>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</si>
  <si>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</si>
  <si>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</si>
  <si>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</si>
  <si>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</si>
  <si>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</si>
  <si>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</si>
  <si>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</si>
  <si>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</si>
  <si>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</si>
  <si>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</si>
  <si>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</si>
  <si>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</si>
  <si>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</si>
  <si>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</si>
  <si>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</si>
  <si>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</si>
  <si>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</si>
  <si>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</si>
  <si>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</si>
  <si>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</si>
  <si>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</si>
  <si>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</si>
  <si>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</si>
  <si>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</si>
  <si>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</si>
  <si>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</si>
  <si>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</si>
  <si>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</si>
  <si>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</si>
  <si>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</si>
  <si>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</si>
  <si>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</si>
  <si>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</si>
  <si>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</si>
  <si>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</si>
  <si>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</si>
  <si>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</si>
  <si>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</si>
  <si>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</si>
  <si>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</si>
  <si>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</si>
  <si>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</si>
  <si>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</si>
  <si>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</si>
  <si>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</si>
  <si>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</si>
  <si>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</si>
  <si>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</si>
  <si>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</si>
  <si>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</si>
  <si>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</si>
  <si>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</si>
  <si>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</si>
  <si>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</si>
  <si>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</si>
  <si>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</si>
  <si>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</si>
  <si>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</si>
  <si>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</si>
  <si>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</si>
  <si>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</si>
  <si>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</si>
  <si>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</si>
  <si>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</si>
  <si>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</si>
  <si>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</si>
  <si>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</si>
  <si>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</si>
  <si>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</si>
  <si>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</si>
  <si>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</si>
  <si>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</si>
  <si>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</si>
  <si>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</si>
  <si>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</si>
  <si>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</si>
  <si>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</si>
  <si>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</si>
  <si>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</si>
  <si>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</si>
  <si>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</si>
  <si>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</si>
  <si>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</si>
  <si>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</si>
  <si>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</si>
  <si>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</si>
  <si>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</si>
  <si>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</si>
  <si>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</si>
  <si>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</si>
  <si>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</si>
  <si>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</si>
  <si>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</si>
  <si>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</si>
  <si>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</si>
  <si>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</si>
  <si>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</si>
  <si>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</si>
  <si>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</si>
  <si>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</si>
  <si>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</si>
  <si>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</si>
  <si>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</si>
  <si>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</si>
  <si>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</si>
  <si>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</si>
  <si>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</si>
  <si>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</si>
  <si>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</si>
  <si>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</si>
  <si>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</si>
  <si>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</si>
  <si>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</si>
  <si>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</si>
  <si>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</si>
  <si>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</si>
  <si>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</si>
  <si>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</si>
  <si>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</si>
  <si>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</si>
  <si>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</si>
  <si>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</si>
  <si>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</si>
  <si>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</si>
  <si>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</si>
  <si>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</si>
  <si>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</si>
  <si>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</si>
  <si>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</si>
  <si>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</si>
  <si>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</si>
  <si>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</si>
  <si>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</si>
  <si>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</si>
  <si>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</si>
  <si>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</si>
  <si>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</si>
  <si>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</si>
  <si>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</si>
  <si>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</si>
  <si>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</si>
  <si>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</si>
  <si>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</si>
  <si>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</si>
  <si>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</si>
  <si>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</si>
  <si>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</si>
  <si>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</si>
  <si>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</si>
  <si>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</si>
  <si>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</si>
  <si>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</si>
  <si>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</si>
  <si>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</si>
  <si>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</si>
  <si>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</si>
  <si>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</si>
  <si>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</si>
  <si>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</si>
  <si>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</si>
  <si>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</si>
  <si>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</si>
  <si>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</si>
  <si>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</si>
  <si>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</si>
  <si>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</si>
  <si>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</si>
  <si>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</si>
  <si>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</si>
  <si>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</si>
  <si>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</si>
  <si>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</si>
  <si>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</si>
  <si>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</si>
  <si>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</si>
  <si>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</si>
  <si>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</si>
  <si>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</si>
  <si>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</si>
  <si>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</si>
  <si>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</si>
  <si>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</si>
  <si>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</si>
  <si>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</si>
  <si>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</si>
  <si>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</si>
  <si>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</si>
  <si>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</si>
  <si>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</si>
  <si>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</si>
  <si>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</si>
  <si>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</si>
  <si>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</si>
  <si>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</si>
  <si>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</si>
  <si>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</si>
  <si>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</si>
  <si>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</si>
  <si>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</si>
  <si>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</si>
  <si>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</si>
  <si>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</si>
  <si>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</si>
  <si>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</si>
  <si>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</si>
  <si>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</si>
  <si>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</si>
  <si>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</si>
  <si>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</si>
  <si>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</si>
  <si>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</si>
  <si>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</si>
  <si>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</si>
  <si>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</si>
  <si>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</si>
  <si>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</si>
  <si>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</si>
  <si>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</si>
  <si>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</si>
  <si>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</si>
  <si>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</si>
  <si>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</si>
  <si>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</si>
  <si>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</si>
  <si>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</si>
  <si>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</si>
  <si>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</si>
  <si>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</si>
  <si>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</si>
  <si>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</si>
  <si>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</si>
  <si>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</si>
  <si>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</si>
  <si>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</si>
  <si>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</si>
  <si>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</si>
  <si>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</si>
  <si>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</si>
  <si>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</si>
  <si>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</si>
  <si>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</si>
  <si>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</si>
  <si>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</si>
  <si>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</si>
  <si>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</si>
  <si>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</si>
  <si>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</si>
  <si>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</si>
  <si>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</si>
  <si>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</si>
  <si>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</si>
  <si>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</si>
  <si>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</si>
  <si>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</si>
  <si>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</si>
  <si>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</si>
  <si>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</si>
  <si>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</si>
  <si>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</si>
  <si>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</si>
  <si>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</si>
  <si>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</si>
  <si>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</si>
  <si>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</si>
  <si>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</si>
  <si>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</si>
  <si>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</si>
  <si>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</si>
  <si>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</si>
  <si>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</si>
  <si>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</si>
  <si>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</si>
  <si>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</si>
  <si>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</si>
  <si>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</si>
  <si>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</si>
  <si>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</si>
  <si>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</si>
  <si>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</si>
  <si>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</si>
  <si>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</si>
  <si>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</si>
  <si>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</si>
  <si>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</si>
  <si>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</si>
  <si>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</si>
  <si>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</si>
  <si>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</si>
  <si>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</si>
  <si>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</si>
  <si>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</si>
  <si>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</si>
  <si>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</si>
  <si>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</si>
  <si>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</si>
  <si>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</si>
  <si>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</si>
  <si>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</si>
  <si>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</si>
  <si>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</si>
  <si>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</si>
  <si>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</si>
  <si>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</si>
  <si>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</si>
  <si>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</si>
  <si>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</si>
  <si>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</si>
  <si>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</si>
  <si>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</si>
  <si>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</si>
  <si>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</si>
  <si>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</si>
  <si>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</si>
  <si>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</si>
  <si>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</si>
  <si>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</si>
  <si>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</si>
  <si>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</si>
  <si>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</si>
  <si>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</si>
  <si>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</si>
  <si>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</si>
  <si>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</si>
  <si>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</si>
  <si>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</si>
  <si>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</si>
  <si>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</si>
  <si>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</si>
  <si>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</si>
  <si>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</si>
  <si>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</si>
  <si>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</si>
  <si>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</si>
  <si>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</si>
  <si>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</si>
  <si>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</si>
  <si>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</si>
  <si>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</si>
  <si>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</si>
  <si>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</si>
  <si>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</si>
  <si>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</si>
  <si>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</si>
  <si>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</si>
  <si>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</si>
  <si>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</si>
  <si>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</si>
  <si>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</si>
  <si>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</si>
  <si>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</si>
  <si>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</si>
  <si>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</si>
  <si>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</si>
  <si>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</si>
  <si>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</si>
  <si>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</si>
  <si>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</si>
  <si>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</si>
  <si>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</si>
  <si>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</si>
  <si>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</si>
  <si>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</si>
  <si>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</si>
  <si>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</si>
  <si>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</si>
  <si>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</si>
  <si>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</si>
  <si>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</si>
  <si>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</si>
  <si>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</si>
  <si>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</si>
  <si>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</si>
  <si>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</si>
  <si>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</si>
  <si>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</si>
  <si>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</si>
  <si>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</si>
  <si>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</si>
  <si>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</si>
  <si>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</si>
  <si>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</si>
  <si>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</si>
  <si>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</si>
  <si>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</si>
  <si>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</si>
  <si>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</si>
  <si>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</si>
  <si>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</si>
  <si>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</si>
  <si>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</si>
  <si>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</si>
  <si>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</si>
  <si>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</si>
  <si>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</si>
  <si>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</si>
  <si>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</si>
  <si>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</si>
  <si>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</si>
  <si>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</si>
  <si>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</si>
  <si>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</si>
  <si>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</si>
  <si>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</si>
  <si>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</si>
  <si>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</si>
  <si>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</si>
  <si>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</si>
  <si>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</si>
  <si>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</si>
  <si>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</si>
  <si>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</si>
  <si>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</si>
  <si>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</si>
  <si>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</si>
  <si>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</si>
  <si>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</si>
  <si>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</si>
  <si>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</si>
  <si>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</si>
  <si>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</si>
  <si>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</si>
  <si>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</si>
  <si>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</si>
  <si>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</si>
  <si>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</si>
  <si>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</si>
  <si>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</si>
  <si>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</si>
  <si>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</si>
  <si>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</si>
  <si>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</si>
  <si>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</si>
  <si>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</si>
  <si>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</si>
  <si>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</si>
  <si>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</si>
  <si>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</si>
  <si>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</si>
  <si>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</si>
  <si>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</si>
  <si>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</si>
  <si>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</si>
  <si>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</si>
  <si>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</si>
  <si>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</si>
  <si>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</si>
  <si>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</si>
  <si>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</si>
  <si>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</si>
  <si>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</si>
  <si>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</si>
  <si>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</si>
  <si>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</si>
  <si>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</si>
  <si>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</si>
  <si>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</si>
  <si>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</si>
  <si>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</si>
  <si>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</si>
  <si>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</si>
  <si>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</si>
  <si>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</si>
  <si>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</si>
  <si>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</si>
  <si>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</si>
  <si>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</si>
  <si>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</si>
  <si>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</si>
  <si>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</si>
  <si>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</si>
  <si>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</si>
  <si>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</si>
  <si>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</si>
  <si>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</si>
  <si>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</si>
  <si>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</si>
  <si>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</si>
  <si>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</si>
  <si>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</si>
  <si>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</si>
  <si>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</si>
  <si>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</si>
  <si>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</si>
  <si>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</si>
  <si>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</si>
  <si>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</si>
  <si>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</si>
  <si>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</si>
  <si>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</si>
  <si>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</si>
  <si>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</si>
  <si>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</si>
  <si>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</si>
  <si>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</si>
  <si>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</si>
  <si>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</si>
  <si>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</si>
  <si>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</si>
  <si>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</si>
  <si>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</si>
  <si>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</si>
  <si>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</si>
  <si>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</si>
  <si>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</si>
  <si>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</si>
  <si>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</si>
  <si>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</si>
  <si>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</si>
  <si>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</si>
  <si>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</si>
  <si>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</si>
  <si>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</si>
  <si>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</si>
  <si>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</si>
  <si>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</si>
  <si>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</si>
  <si>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</si>
  <si>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</si>
  <si>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</si>
  <si>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</si>
  <si>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</si>
  <si>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</si>
  <si>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</si>
  <si>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</si>
  <si>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</si>
  <si>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</si>
  <si>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</si>
  <si>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</si>
  <si>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</si>
  <si>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</si>
  <si>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</si>
  <si>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</si>
  <si>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</si>
  <si>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</si>
  <si>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</si>
  <si>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</si>
  <si>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</si>
  <si>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</si>
  <si>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</si>
  <si>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</si>
  <si>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</si>
  <si>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</si>
  <si>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</si>
  <si>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</si>
  <si>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</si>
  <si>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</si>
  <si>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</si>
  <si>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</si>
  <si>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</si>
  <si>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</si>
  <si>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</si>
  <si>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</si>
  <si>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</si>
  <si>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</si>
  <si>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</si>
  <si>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</si>
  <si>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</si>
  <si>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</si>
  <si>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</si>
  <si>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</si>
  <si>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</si>
  <si>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</si>
  <si>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</si>
  <si>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</si>
  <si>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</si>
  <si>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</si>
  <si>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</si>
  <si>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</si>
  <si>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</si>
  <si>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</si>
  <si>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</si>
  <si>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</si>
  <si>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</si>
  <si>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</si>
  <si>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</si>
  <si>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</si>
  <si>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</si>
  <si>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</si>
  <si>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</si>
  <si>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</si>
  <si>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</si>
  <si>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</si>
  <si>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</si>
  <si>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</si>
  <si>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</si>
  <si>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</si>
  <si>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</si>
  <si>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</si>
  <si>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</si>
  <si>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</si>
  <si>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</si>
  <si>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</si>
  <si>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</si>
  <si>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</si>
  <si>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</si>
  <si>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</si>
  <si>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</si>
  <si>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</si>
  <si>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</si>
  <si>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</si>
  <si>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</si>
  <si>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</si>
  <si>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</si>
  <si>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</si>
  <si>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</si>
  <si>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</si>
  <si>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</si>
  <si>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</si>
  <si>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</si>
  <si>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</si>
  <si>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</si>
  <si>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</si>
  <si>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</si>
  <si>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</si>
  <si>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</si>
  <si>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</si>
  <si>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</si>
  <si>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</si>
  <si>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</si>
  <si>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</si>
  <si>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</si>
  <si>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</si>
  <si>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</si>
  <si>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</si>
  <si>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</si>
  <si>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</si>
  <si>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</si>
  <si>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</si>
  <si>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</si>
  <si>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</si>
  <si>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</si>
  <si>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</si>
  <si>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</si>
  <si>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</si>
  <si>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</si>
  <si>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</si>
  <si>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</si>
  <si>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</si>
  <si>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</si>
  <si>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</si>
  <si>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</si>
  <si>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</si>
  <si>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</si>
  <si>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</si>
  <si>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</si>
  <si>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</si>
  <si>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</si>
  <si>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</si>
  <si>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</si>
  <si>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</si>
  <si>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</si>
  <si>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</si>
  <si>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</si>
  <si>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</si>
  <si>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</si>
  <si>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</si>
  <si>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</si>
  <si>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</si>
  <si>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</si>
  <si>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</si>
  <si>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</si>
  <si>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</si>
  <si>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</si>
  <si>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</si>
  <si>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</si>
  <si>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</si>
  <si>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</si>
  <si>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</si>
  <si>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</si>
  <si>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</si>
  <si>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</si>
  <si>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</si>
  <si>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</si>
  <si>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</si>
  <si>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</si>
  <si>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</si>
  <si>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</si>
  <si>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</si>
  <si>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</si>
  <si>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</si>
  <si>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</si>
  <si>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</si>
  <si>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</si>
  <si>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</si>
  <si>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</si>
  <si>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</si>
  <si>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</si>
  <si>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</si>
  <si>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</si>
  <si>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</si>
  <si>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</si>
  <si>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</si>
  <si>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</si>
  <si>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</si>
  <si>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</si>
  <si>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</si>
  <si>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</si>
  <si>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</si>
  <si>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</si>
  <si>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</si>
  <si>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</si>
  <si>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</si>
  <si>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</si>
  <si>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</si>
  <si>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</si>
  <si>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</si>
  <si>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</si>
  <si>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</si>
  <si>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</si>
  <si>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</si>
  <si>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</si>
  <si>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</si>
  <si>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</si>
  <si>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</si>
  <si>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</si>
  <si>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</si>
  <si>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</si>
  <si>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</si>
  <si>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</si>
  <si>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</si>
  <si>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</si>
  <si>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</si>
  <si>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</si>
  <si>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</si>
  <si>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</si>
  <si>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</si>
  <si>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</si>
  <si>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</si>
  <si>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</si>
  <si>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</si>
  <si>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</si>
  <si>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</si>
  <si>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</si>
  <si>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</si>
  <si>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</si>
  <si>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</si>
  <si>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</si>
  <si>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</si>
  <si>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</si>
  <si>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</si>
  <si>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</si>
  <si>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</si>
  <si>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</si>
  <si>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</si>
  <si>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</si>
  <si>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</si>
  <si>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</si>
  <si>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</si>
  <si>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</si>
  <si>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</si>
  <si>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</si>
  <si>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</si>
  <si>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</si>
  <si>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</si>
  <si>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</si>
  <si>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</si>
  <si>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</si>
  <si>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</si>
  <si>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</si>
  <si>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</si>
  <si>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</si>
  <si>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</si>
  <si>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</si>
  <si>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</si>
  <si>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</si>
  <si>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</si>
  <si>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</si>
  <si>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</si>
  <si>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</si>
  <si>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</si>
  <si>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</si>
  <si>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</si>
  <si>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</si>
  <si>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</si>
  <si>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</si>
  <si>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</si>
  <si>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</si>
  <si>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</si>
  <si>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</si>
  <si>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</si>
  <si>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</si>
  <si>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</si>
  <si>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</si>
  <si>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</si>
  <si>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</si>
  <si>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</si>
  <si>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</si>
  <si>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</si>
  <si>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</si>
  <si>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</si>
  <si>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</si>
  <si>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</si>
  <si>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</si>
  <si>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</si>
  <si>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</si>
  <si>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</si>
  <si>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</si>
  <si>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</si>
  <si>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</si>
  <si>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</si>
  <si>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</si>
  <si>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</si>
  <si>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</si>
  <si>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</si>
  <si>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</si>
  <si>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</si>
  <si>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</si>
  <si>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</si>
  <si>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</si>
  <si>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</si>
  <si>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</si>
  <si>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</si>
  <si>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</si>
  <si>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</si>
  <si>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</si>
  <si>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</si>
  <si>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</si>
  <si>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</si>
  <si>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</si>
  <si>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</si>
  <si>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</si>
  <si>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</si>
  <si>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</si>
  <si>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</si>
  <si>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</si>
  <si>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</si>
  <si>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</si>
  <si>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</si>
  <si>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</si>
  <si>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</si>
  <si>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</si>
  <si>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</si>
  <si>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</si>
  <si>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</si>
  <si>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</si>
  <si>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</si>
  <si>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</si>
  <si>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</si>
  <si>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</si>
  <si>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</si>
  <si>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</si>
  <si>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</si>
  <si>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</si>
  <si>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</si>
  <si>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</si>
  <si>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</si>
  <si>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</si>
  <si>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</si>
  <si>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</si>
  <si>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</si>
  <si>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</si>
  <si>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</si>
  <si>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</si>
  <si>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</si>
  <si>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</si>
  <si>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</si>
  <si>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</si>
  <si>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</si>
  <si>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</si>
  <si>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</si>
  <si>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</si>
  <si>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</si>
  <si>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</si>
  <si>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</si>
  <si>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</si>
  <si>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</si>
  <si>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</si>
  <si>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</si>
  <si>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</si>
  <si>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</si>
  <si>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</si>
  <si>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</si>
  <si>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</si>
  <si>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</si>
  <si>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</si>
  <si>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</si>
  <si>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</si>
  <si>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</si>
  <si>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</si>
  <si>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</si>
  <si>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</si>
  <si>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</si>
  <si>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</si>
  <si>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</si>
  <si>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</si>
  <si>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</si>
  <si>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</si>
  <si>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</si>
  <si>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</si>
  <si>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</si>
  <si>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</si>
  <si>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</si>
  <si>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</si>
  <si>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</si>
  <si>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</si>
  <si>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</si>
  <si>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</si>
  <si>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</si>
  <si>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</si>
  <si>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</si>
  <si>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</si>
  <si>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</si>
  <si>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</si>
  <si>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</si>
  <si>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</si>
  <si>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</si>
  <si>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</si>
  <si>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</si>
  <si>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</si>
  <si>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</si>
  <si>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</si>
  <si>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</si>
  <si>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</si>
  <si>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</si>
  <si>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</si>
  <si>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</si>
  <si>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</si>
  <si>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</si>
  <si>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</si>
  <si>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</si>
  <si>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</si>
  <si>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</si>
  <si>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</si>
  <si>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</si>
  <si>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</si>
  <si>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</si>
  <si>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</si>
  <si>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</si>
  <si>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</si>
  <si>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</si>
  <si>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</si>
  <si>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</si>
  <si>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</si>
  <si>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</si>
  <si>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</si>
  <si>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</si>
  <si>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</si>
  <si>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</si>
  <si>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</si>
  <si>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</si>
  <si>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</si>
  <si>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</si>
  <si>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</si>
  <si>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</si>
  <si>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</si>
  <si>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</si>
  <si>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</si>
  <si>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</si>
  <si>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</si>
  <si>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</si>
  <si>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</si>
  <si>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</si>
  <si>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</si>
  <si>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</si>
  <si>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</si>
  <si>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</si>
  <si>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</si>
  <si>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</si>
  <si>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</si>
  <si>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</si>
  <si>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</si>
  <si>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</si>
  <si>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</si>
  <si>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</si>
  <si>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</si>
  <si>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</si>
  <si>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</si>
  <si>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</si>
  <si>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</si>
  <si>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</si>
  <si>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</si>
  <si>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</si>
  <si>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</si>
  <si>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</si>
  <si>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</si>
  <si>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</si>
  <si>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</si>
  <si>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</si>
  <si>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</si>
  <si>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</si>
  <si>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</si>
  <si>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</si>
  <si>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</si>
  <si>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</si>
  <si>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</si>
  <si>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</si>
  <si>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</si>
  <si>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</si>
  <si>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</si>
  <si>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</si>
  <si>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</si>
  <si>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</si>
  <si>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</si>
  <si>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</si>
  <si>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</si>
  <si>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</si>
  <si>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</si>
  <si>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</si>
  <si>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</si>
  <si>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</si>
  <si>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</si>
  <si>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</si>
  <si>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</si>
  <si>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</si>
  <si>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</si>
  <si>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</si>
  <si>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</si>
  <si>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</si>
  <si>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</si>
  <si>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</si>
  <si>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</si>
  <si>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</si>
  <si>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</si>
  <si>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</si>
  <si>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</si>
  <si>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</si>
  <si>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</si>
  <si>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</si>
  <si>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</si>
  <si>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</si>
  <si>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</si>
  <si>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</si>
  <si>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</si>
  <si>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</si>
  <si>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</si>
  <si>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</si>
  <si>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</si>
  <si>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</si>
  <si>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</si>
  <si>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</si>
  <si>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</si>
  <si>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</si>
  <si>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</si>
  <si>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</si>
  <si>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</si>
  <si>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</si>
  <si>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</si>
  <si>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</si>
  <si>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</si>
  <si>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</si>
  <si>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</si>
  <si>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</si>
  <si>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</si>
  <si>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</si>
  <si>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</si>
  <si>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</si>
  <si>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</si>
  <si>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</si>
  <si>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</si>
  <si>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</si>
  <si>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</si>
  <si>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</si>
  <si>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</si>
  <si>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</si>
  <si>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</si>
  <si>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</si>
  <si>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</si>
  <si>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</si>
  <si>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</si>
  <si>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</si>
  <si>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</si>
  <si>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</si>
  <si>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</si>
  <si>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</si>
  <si>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</si>
  <si>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</si>
  <si>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</si>
  <si>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</si>
  <si>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</si>
  <si>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</si>
  <si>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</si>
  <si>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</si>
  <si>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</si>
  <si>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</si>
  <si>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</si>
  <si>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</si>
  <si>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</si>
  <si>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</si>
  <si>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</si>
  <si>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</si>
  <si>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</si>
  <si>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</si>
  <si>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</si>
  <si>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</si>
  <si>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</si>
  <si>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</si>
  <si>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</si>
  <si>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</si>
  <si>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</si>
  <si>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</si>
  <si>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</si>
  <si>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</si>
  <si>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</si>
  <si>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</si>
  <si>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</si>
  <si>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</si>
  <si>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</si>
  <si>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</si>
  <si>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</si>
  <si>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</si>
  <si>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</si>
  <si>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</si>
  <si>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</si>
  <si>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</si>
  <si>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</si>
  <si>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</si>
  <si>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</si>
  <si>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</si>
  <si>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</si>
  <si>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</si>
  <si>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</si>
  <si>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</si>
  <si>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</si>
  <si>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</si>
  <si>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</si>
  <si>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</si>
  <si>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</si>
  <si>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</si>
  <si>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</si>
  <si>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</si>
  <si>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</si>
  <si>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</si>
  <si>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</si>
  <si>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</si>
  <si>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</si>
  <si>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</si>
  <si>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</si>
  <si>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</si>
  <si>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</si>
  <si>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</si>
  <si>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</si>
  <si>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</si>
  <si>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</si>
  <si>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</si>
  <si>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</si>
  <si>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</si>
  <si>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</si>
  <si>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</si>
  <si>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</si>
  <si>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</si>
  <si>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</si>
  <si>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</si>
  <si>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</si>
  <si>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</si>
  <si>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</si>
  <si>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</si>
  <si>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</si>
  <si>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</si>
  <si>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</si>
  <si>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</si>
  <si>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</si>
  <si>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</si>
  <si>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</si>
  <si>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</si>
  <si>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</si>
  <si>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</si>
  <si>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</si>
  <si>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</si>
  <si>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</si>
  <si>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</si>
  <si>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</si>
  <si>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</si>
  <si>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</si>
  <si>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</si>
  <si>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</si>
  <si>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</si>
  <si>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</si>
  <si>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</si>
  <si>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</si>
  <si>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</si>
  <si>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</si>
  <si>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</si>
  <si>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</si>
  <si>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</si>
  <si>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</si>
  <si>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</si>
  <si>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</si>
  <si>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</si>
  <si>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</si>
  <si>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</si>
  <si>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</si>
  <si>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</si>
  <si>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</si>
  <si>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</si>
  <si>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</si>
  <si>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</si>
  <si>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</si>
  <si>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</si>
  <si>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</si>
  <si>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</si>
  <si>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</si>
  <si>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</si>
  <si>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</si>
  <si>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</si>
  <si>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</si>
  <si>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</si>
  <si>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</si>
  <si>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</si>
  <si>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</si>
  <si>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</si>
  <si>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</si>
  <si>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</si>
  <si>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</si>
  <si>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</si>
  <si>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</si>
  <si>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</si>
  <si>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</si>
  <si>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</si>
  <si>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</si>
  <si>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</si>
  <si>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</si>
  <si>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</si>
  <si>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</si>
  <si>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</si>
  <si>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</si>
  <si>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</si>
  <si>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</si>
  <si>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</si>
  <si>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</si>
  <si>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</si>
  <si>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</si>
  <si>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</si>
  <si>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</si>
  <si>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</si>
  <si>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</si>
  <si>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</si>
  <si>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</si>
  <si>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</si>
  <si>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</si>
  <si>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</si>
  <si>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</si>
  <si>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</si>
  <si>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</si>
  <si>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</si>
  <si>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</si>
  <si>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</si>
  <si>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</si>
  <si>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</si>
  <si>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</si>
  <si>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</si>
  <si>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</si>
  <si>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</si>
  <si>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</si>
  <si>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</si>
  <si>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</si>
  <si>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</si>
  <si>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</si>
  <si>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</si>
  <si>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</si>
  <si>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</si>
  <si>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</si>
  <si>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</si>
  <si>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</si>
  <si>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</si>
  <si>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</si>
  <si>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</si>
  <si>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</si>
  <si>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</si>
  <si>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</si>
  <si>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</si>
  <si>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</si>
  <si>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</si>
  <si>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</si>
  <si>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</si>
  <si>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</si>
  <si>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</si>
  <si>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</si>
  <si>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</si>
  <si>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</si>
  <si>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</si>
  <si>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</si>
  <si>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</si>
  <si>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</si>
  <si>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</si>
  <si>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</si>
  <si>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</si>
  <si>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</si>
  <si>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</si>
  <si>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</si>
  <si>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</si>
  <si>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</si>
  <si>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</si>
  <si>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</si>
  <si>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</si>
  <si>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</si>
  <si>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</si>
  <si>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</si>
  <si>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</si>
  <si>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</si>
  <si>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</si>
  <si>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</si>
  <si>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</si>
  <si>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</si>
  <si>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</si>
  <si>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</si>
  <si>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</si>
  <si>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</si>
  <si>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</si>
  <si>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</si>
  <si>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</si>
  <si>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</si>
  <si>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</si>
  <si>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</si>
  <si>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</si>
  <si>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</si>
  <si>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</si>
  <si>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</si>
  <si>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</si>
  <si>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</si>
  <si>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</si>
  <si>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</si>
  <si>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</si>
  <si>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</si>
  <si>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</si>
  <si>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</si>
  <si>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</si>
  <si>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</si>
  <si>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</si>
  <si>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</si>
  <si>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</si>
  <si>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</si>
  <si>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</si>
  <si>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</si>
  <si>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</si>
  <si>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</si>
  <si>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</si>
  <si>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</si>
  <si>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</si>
  <si>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</si>
  <si>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</si>
  <si>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</si>
  <si>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</si>
  <si>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</si>
  <si>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</si>
  <si>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</si>
  <si>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</si>
  <si>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</si>
  <si>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</si>
  <si>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</si>
  <si>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</si>
  <si>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</si>
  <si>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</si>
  <si>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</si>
  <si>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</si>
  <si>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</si>
  <si>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</si>
  <si>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</si>
  <si>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</si>
  <si>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</si>
  <si>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</si>
  <si>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</si>
  <si>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</si>
  <si>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</si>
  <si>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</si>
  <si>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</si>
  <si>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</si>
  <si>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</si>
  <si>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</si>
  <si>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</si>
  <si>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</si>
  <si>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</si>
  <si>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</si>
  <si>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</si>
  <si>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</si>
  <si>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</si>
  <si>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</si>
  <si>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</si>
  <si>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</si>
  <si>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</si>
  <si>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</si>
  <si>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</si>
  <si>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</si>
  <si>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</si>
  <si>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</si>
  <si>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</si>
  <si>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</si>
  <si>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</si>
  <si>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</si>
  <si>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</si>
  <si>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</si>
  <si>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</si>
  <si>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</si>
  <si>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</si>
  <si>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</si>
  <si>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</si>
  <si>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</si>
  <si>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</si>
  <si>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</si>
  <si>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</si>
  <si>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</si>
  <si>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</si>
  <si>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</si>
  <si>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</si>
  <si>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</si>
  <si>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</si>
  <si>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</si>
  <si>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</si>
  <si>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</si>
  <si>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</si>
  <si>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</si>
  <si>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</si>
  <si>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</si>
  <si>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</si>
  <si>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</si>
  <si>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</si>
  <si>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</si>
  <si>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</si>
  <si>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</si>
  <si>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</si>
  <si>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</si>
  <si>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</si>
  <si>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</si>
  <si>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</si>
  <si>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</si>
  <si>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</si>
  <si>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</si>
  <si>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</si>
  <si>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</si>
  <si>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</si>
  <si>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</si>
  <si>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</si>
  <si>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</si>
  <si>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</si>
  <si>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</si>
  <si>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</si>
  <si>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</si>
  <si>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</si>
  <si>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</si>
  <si>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</si>
  <si>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</si>
  <si>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</si>
  <si>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</si>
  <si>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</si>
  <si>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</si>
  <si>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</si>
  <si>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</si>
  <si>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</si>
  <si>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</si>
  <si>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</si>
  <si>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</si>
  <si>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</si>
  <si>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</si>
  <si>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</si>
  <si>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</si>
  <si>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</si>
  <si>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</si>
  <si>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</si>
  <si>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</si>
  <si>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</si>
  <si>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</si>
  <si>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</si>
  <si>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</si>
  <si>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</si>
  <si>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</si>
  <si>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</si>
  <si>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</si>
  <si>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</si>
  <si>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</si>
  <si>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</si>
  <si>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</si>
  <si>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</si>
  <si>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</si>
  <si>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</si>
  <si>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</si>
  <si>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</si>
  <si>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</si>
  <si>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</si>
  <si>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</si>
  <si>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</si>
  <si>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</si>
  <si>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</si>
  <si>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</si>
  <si>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</si>
  <si>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</si>
  <si>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</si>
  <si>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</si>
  <si>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</si>
  <si>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</si>
  <si>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</si>
  <si>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</si>
  <si>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</si>
  <si>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</si>
  <si>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</si>
  <si>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</si>
  <si>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</si>
  <si>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</si>
  <si>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</si>
  <si>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</si>
  <si>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</si>
  <si>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</si>
  <si>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</si>
  <si>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</si>
  <si>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</si>
  <si>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</si>
  <si>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</si>
  <si>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</si>
  <si>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</si>
  <si>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</si>
  <si>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</si>
  <si>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</si>
  <si>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</si>
  <si>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</si>
  <si>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</si>
  <si>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</si>
  <si>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</si>
  <si>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</si>
  <si>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</si>
  <si>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</si>
  <si>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</si>
  <si>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</si>
  <si>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</si>
  <si>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</si>
  <si>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</si>
  <si>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</si>
  <si>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</si>
  <si>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</si>
  <si>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</si>
  <si>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</si>
  <si>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</si>
  <si>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</si>
  <si>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</si>
  <si>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</si>
  <si>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</si>
  <si>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</si>
  <si>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</si>
  <si>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</si>
  <si>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</si>
  <si>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</si>
  <si>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</si>
  <si>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</si>
  <si>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</si>
  <si>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</si>
  <si>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</si>
  <si>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</si>
  <si>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</si>
  <si>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</si>
  <si>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</si>
  <si>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</si>
  <si>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</si>
  <si>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</si>
  <si>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</si>
  <si>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</si>
  <si>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</si>
  <si>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</si>
  <si>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</si>
  <si>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</si>
  <si>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</si>
  <si>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</si>
  <si>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</si>
  <si>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</si>
  <si>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</si>
  <si>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</si>
  <si>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</si>
  <si>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</si>
  <si>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</si>
  <si>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</si>
  <si>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</si>
  <si>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</si>
  <si>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</si>
  <si>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</si>
  <si>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</si>
  <si>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</si>
  <si>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</si>
  <si>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</si>
  <si>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</si>
  <si>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</si>
  <si>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</si>
  <si>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</si>
  <si>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</si>
  <si>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</si>
  <si>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</si>
  <si>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</si>
  <si>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</si>
  <si>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</si>
  <si>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</si>
  <si>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</si>
  <si>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</si>
  <si>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</si>
  <si>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</si>
  <si>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</si>
  <si>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</si>
  <si>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</si>
  <si>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</si>
  <si>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</si>
  <si>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</si>
  <si>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</si>
  <si>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</si>
  <si>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</si>
  <si>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</si>
  <si>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</si>
  <si>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</si>
  <si>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</si>
  <si>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</si>
  <si>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</si>
  <si>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</si>
  <si>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</si>
  <si>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</si>
  <si>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</si>
  <si>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</si>
  <si>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</si>
  <si>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</si>
  <si>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</si>
  <si>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</si>
  <si>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</si>
  <si>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</si>
  <si>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</si>
  <si>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</si>
  <si>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</si>
  <si>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</si>
  <si>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</si>
  <si>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</si>
  <si>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</si>
  <si>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</si>
  <si>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</si>
  <si>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</si>
  <si>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</si>
  <si>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</si>
  <si>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</si>
  <si>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</si>
  <si>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</si>
  <si>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</si>
  <si>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</si>
  <si>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</si>
  <si>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</si>
  <si>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</si>
  <si>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</si>
  <si>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</si>
  <si>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</si>
  <si>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</si>
  <si>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</si>
  <si>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</si>
  <si>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</si>
  <si>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</si>
  <si>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</si>
  <si>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</si>
  <si>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</si>
  <si>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</si>
  <si>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</si>
  <si>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</si>
  <si>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</si>
  <si>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</si>
  <si>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</si>
  <si>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</si>
  <si>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</si>
  <si>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</si>
  <si>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</si>
  <si>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</si>
  <si>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</si>
  <si>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</si>
  <si>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</si>
  <si>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</si>
  <si>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</si>
  <si>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</si>
  <si>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</si>
  <si>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</si>
  <si>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</si>
  <si>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</si>
  <si>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</si>
  <si>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</si>
  <si>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</si>
  <si>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</si>
  <si>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</si>
  <si>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</si>
  <si>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</si>
  <si>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</si>
  <si>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</si>
  <si>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</si>
  <si>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</si>
  <si>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</si>
  <si>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</si>
  <si>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</si>
  <si>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</si>
  <si>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</si>
  <si>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</si>
  <si>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</si>
  <si>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</si>
  <si>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</si>
  <si>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</si>
  <si>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</si>
  <si>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</si>
  <si>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</si>
  <si>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</si>
  <si>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</si>
  <si>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</si>
  <si>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</si>
  <si>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</si>
  <si>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</si>
  <si>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</si>
  <si>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</si>
  <si>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</si>
  <si>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</si>
  <si>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</si>
  <si>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</si>
  <si>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</si>
  <si>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</si>
  <si>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</si>
  <si>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</si>
  <si>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</si>
  <si>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</si>
  <si>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</si>
  <si>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</si>
  <si>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</si>
  <si>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</si>
  <si>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</si>
  <si>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</si>
  <si>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</si>
  <si>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</si>
  <si>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</si>
  <si>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</si>
  <si>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</si>
  <si>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</si>
  <si>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</si>
  <si>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</si>
  <si>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</si>
  <si>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</si>
  <si>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</si>
  <si>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</si>
  <si>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</si>
  <si>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</si>
  <si>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</si>
  <si>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</si>
  <si>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</si>
  <si>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</si>
  <si>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</si>
  <si>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</si>
  <si>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</si>
  <si>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</si>
  <si>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</si>
  <si>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</si>
  <si>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</si>
  <si>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</si>
  <si>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</si>
  <si>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</si>
  <si>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</si>
  <si>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</si>
  <si>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</si>
  <si>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</si>
  <si>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</si>
  <si>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</si>
  <si>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</si>
  <si>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</si>
  <si>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</si>
  <si>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</si>
  <si>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</si>
  <si>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</si>
  <si>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</si>
  <si>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</si>
  <si>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</si>
  <si>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</si>
  <si>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</si>
  <si>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</si>
  <si>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</si>
  <si>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</si>
  <si>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</si>
  <si>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</si>
  <si>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</si>
  <si>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</si>
  <si>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</si>
  <si>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</si>
  <si>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</si>
  <si>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</si>
  <si>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</si>
  <si>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</si>
  <si>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</si>
  <si>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</si>
  <si>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</si>
  <si>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</si>
  <si>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</si>
  <si>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</si>
  <si>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</si>
  <si>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</si>
  <si>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</si>
  <si>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</si>
  <si>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</si>
  <si>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</si>
  <si>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</si>
  <si>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</si>
  <si>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</si>
  <si>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</si>
  <si>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</si>
  <si>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</si>
  <si>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</si>
  <si>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</si>
  <si>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</si>
  <si>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</si>
  <si>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</si>
  <si>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</si>
  <si>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</si>
  <si>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</si>
  <si>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</si>
  <si>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</si>
  <si>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</si>
  <si>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</si>
  <si>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</si>
  <si>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</si>
  <si>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</si>
  <si>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</si>
  <si>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</si>
  <si>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</si>
  <si>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</si>
  <si>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</si>
  <si>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</si>
  <si>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</si>
  <si>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</si>
  <si>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</si>
  <si>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</si>
  <si>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</si>
  <si>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</si>
  <si>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</si>
  <si>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</si>
  <si>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</si>
  <si>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</si>
  <si>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</si>
  <si>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</si>
  <si>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</si>
  <si>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</si>
  <si>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</si>
  <si>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</si>
  <si>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</si>
  <si>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</si>
  <si>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</si>
  <si>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</si>
  <si>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</si>
  <si>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</si>
  <si>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</si>
  <si>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</si>
  <si>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</si>
  <si>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</si>
  <si>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</si>
  <si>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</si>
  <si>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</si>
  <si>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</si>
  <si>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</si>
  <si>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</si>
  <si>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</si>
  <si>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</si>
  <si>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</si>
  <si>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</si>
  <si>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</si>
  <si>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</si>
  <si>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</si>
  <si>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</si>
  <si>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</si>
  <si>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</si>
  <si>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</si>
  <si>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</si>
  <si>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</si>
  <si>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</si>
  <si>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</si>
  <si>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</si>
  <si>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</si>
  <si>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</si>
  <si>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</si>
  <si>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</si>
  <si>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</si>
  <si>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</si>
  <si>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</si>
  <si>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</si>
  <si>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</si>
  <si>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</si>
  <si>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</si>
  <si>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</si>
  <si>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</si>
  <si>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</si>
  <si>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</si>
  <si>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</si>
  <si>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</si>
  <si>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</si>
  <si>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</si>
  <si>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</si>
  <si>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</si>
  <si>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</si>
  <si>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</si>
  <si>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</si>
  <si>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</si>
  <si>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</si>
  <si>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</si>
  <si>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</si>
  <si>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</si>
  <si>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</si>
  <si>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</si>
  <si>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</si>
  <si>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</si>
  <si>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</si>
  <si>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</si>
  <si>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</si>
  <si>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</si>
  <si>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</si>
  <si>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</si>
  <si>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</si>
  <si>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</si>
  <si>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</si>
  <si>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</si>
  <si>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</si>
  <si>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</si>
  <si>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</si>
  <si>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</si>
  <si>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</si>
  <si>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</si>
  <si>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</si>
  <si>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</si>
  <si>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</si>
  <si>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</si>
  <si>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</si>
  <si>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</si>
  <si>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</si>
  <si>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</si>
  <si>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</si>
  <si>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</si>
  <si>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</si>
  <si>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</si>
  <si>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</si>
  <si>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</si>
  <si>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</si>
  <si>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</si>
  <si>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</si>
  <si>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</si>
  <si>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</si>
  <si>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</si>
  <si>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</si>
  <si>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</si>
  <si>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</si>
  <si>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</si>
  <si>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</si>
  <si>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</si>
  <si>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</si>
  <si>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</si>
  <si>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</si>
  <si>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</si>
  <si>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</si>
  <si>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</si>
  <si>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</si>
  <si>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</si>
  <si>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</si>
  <si>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</si>
  <si>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</si>
  <si>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</si>
  <si>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</si>
  <si>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</si>
  <si>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</si>
  <si>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</si>
  <si>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</si>
  <si>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</si>
  <si>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</si>
  <si>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</si>
  <si>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</si>
  <si>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</si>
  <si>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</si>
  <si>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</si>
  <si>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</si>
  <si>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</si>
  <si>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</si>
  <si>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</si>
  <si>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</si>
  <si>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</si>
  <si>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</si>
  <si>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</si>
  <si>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</si>
  <si>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</si>
  <si>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</si>
  <si>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</si>
  <si>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</si>
  <si>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</si>
  <si>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</si>
  <si>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</si>
  <si>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</si>
  <si>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</si>
  <si>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</si>
  <si>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</si>
  <si>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</si>
  <si>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</si>
  <si>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</si>
  <si>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</si>
  <si>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</si>
  <si>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</si>
  <si>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</si>
  <si>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</si>
  <si>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</si>
  <si>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</si>
  <si>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</si>
  <si>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</si>
  <si>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</si>
  <si>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</si>
  <si>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</si>
  <si>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</si>
  <si>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</si>
  <si>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</si>
  <si>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</si>
  <si>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</si>
  <si>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</si>
  <si>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</si>
  <si>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</si>
  <si>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</si>
  <si>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</si>
  <si>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</si>
  <si>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</si>
  <si>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</si>
  <si>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</si>
  <si>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</si>
  <si>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</si>
  <si>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</si>
  <si>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</si>
  <si>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</si>
  <si>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</si>
  <si>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</si>
  <si>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</si>
  <si>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</si>
  <si>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</si>
  <si>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</si>
  <si>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</si>
  <si>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</si>
  <si>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</si>
  <si>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</si>
  <si>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</si>
  <si>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</si>
  <si>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</si>
  <si>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</si>
  <si>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</si>
  <si>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</si>
  <si>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</si>
  <si>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</si>
  <si>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</si>
  <si>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</si>
  <si>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</si>
  <si>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</si>
  <si>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</si>
  <si>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</si>
  <si>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</si>
  <si>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</si>
  <si>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</si>
  <si>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</si>
  <si>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</si>
  <si>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</si>
  <si>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</si>
  <si>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</si>
  <si>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</si>
  <si>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</si>
  <si>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</si>
  <si>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</si>
  <si>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</si>
  <si>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</si>
  <si>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</si>
  <si>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</si>
  <si>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</si>
  <si>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</si>
  <si>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</si>
  <si>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</si>
  <si>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</si>
  <si>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</si>
  <si>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</si>
  <si>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</si>
  <si>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</si>
  <si>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</si>
  <si>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</si>
  <si>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</si>
  <si>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</si>
  <si>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</si>
  <si>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</si>
  <si>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</si>
  <si>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</si>
  <si>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</si>
  <si>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</si>
  <si>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</si>
  <si>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</si>
  <si>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</si>
  <si>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</si>
  <si>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</si>
  <si>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</si>
  <si>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</si>
  <si>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</si>
  <si>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</si>
  <si>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</si>
  <si>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</si>
  <si>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</si>
  <si>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</si>
  <si>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</si>
  <si>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</si>
  <si>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</si>
  <si>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</si>
  <si>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</si>
  <si>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</si>
  <si>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</si>
  <si>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</si>
  <si>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</si>
  <si>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</si>
  <si>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</si>
  <si>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</si>
  <si>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</si>
  <si>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</si>
  <si>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</si>
  <si>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</si>
  <si>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</si>
  <si>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</si>
  <si>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</si>
  <si>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</si>
  <si>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</si>
  <si>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</si>
  <si>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</si>
  <si>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</si>
  <si>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</si>
  <si>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</si>
  <si>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</si>
  <si>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</si>
  <si>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</si>
  <si>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</si>
  <si>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</si>
  <si>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</si>
  <si>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</si>
  <si>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</si>
  <si>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</si>
  <si>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</si>
  <si>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</si>
  <si>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</si>
  <si>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</si>
  <si>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</si>
  <si>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</si>
  <si>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</si>
  <si>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</si>
  <si>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</si>
  <si>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</si>
  <si>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</si>
  <si>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</si>
  <si>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</si>
  <si>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</si>
  <si>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</si>
  <si>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</si>
  <si>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</si>
  <si>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</si>
  <si>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</si>
  <si>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</si>
  <si>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</si>
  <si>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</si>
  <si>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</si>
  <si>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</si>
  <si>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</si>
  <si>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</si>
  <si>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</si>
  <si>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</si>
  <si>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</si>
  <si>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</si>
  <si>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</si>
  <si>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</si>
  <si>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</si>
  <si>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</si>
  <si>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</si>
  <si>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</si>
  <si>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</si>
  <si>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</si>
  <si>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</si>
  <si>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</si>
  <si>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</si>
  <si>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</si>
  <si>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</si>
  <si>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</si>
  <si>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</si>
  <si>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</si>
  <si>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</si>
  <si>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</si>
  <si>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</si>
  <si>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</si>
  <si>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</si>
  <si>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</si>
  <si>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</si>
  <si>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</si>
  <si>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</si>
  <si>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</si>
  <si>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</si>
  <si>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</si>
  <si>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</si>
  <si>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</si>
  <si>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</si>
  <si>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</si>
  <si>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</si>
  <si>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</si>
  <si>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</si>
  <si>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</si>
  <si>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</si>
  <si>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</si>
  <si>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</si>
  <si>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</si>
  <si>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</si>
  <si>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</si>
  <si>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</si>
  <si>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</si>
  <si>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</si>
  <si>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</si>
  <si>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</si>
  <si>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</si>
  <si>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</si>
  <si>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</si>
  <si>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</si>
  <si>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</si>
  <si>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</si>
  <si>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</si>
  <si>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</si>
  <si>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</si>
  <si>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</si>
  <si>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</si>
  <si>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</si>
  <si>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</si>
  <si>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</si>
  <si>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</si>
  <si>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</si>
  <si>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</si>
  <si>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</si>
  <si>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</si>
  <si>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</si>
  <si>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</si>
  <si>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</si>
  <si>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</si>
  <si>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</si>
  <si>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</si>
  <si>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</si>
  <si>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</si>
  <si>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</si>
  <si>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</si>
  <si>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</si>
  <si>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</si>
  <si>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</si>
  <si>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</si>
  <si>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</si>
  <si>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</si>
  <si>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</si>
  <si>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</si>
  <si>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</si>
  <si>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</si>
  <si>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</si>
  <si>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</si>
  <si>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</si>
  <si>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</si>
  <si>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</si>
  <si>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</si>
  <si>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</si>
  <si>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</si>
  <si>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</si>
  <si>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</si>
  <si>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</si>
  <si>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</si>
  <si>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</si>
  <si>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</si>
  <si>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</si>
  <si>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</si>
  <si>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</si>
  <si>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</si>
  <si>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</si>
  <si>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</si>
  <si>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</si>
  <si>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</si>
  <si>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</si>
  <si>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</si>
  <si>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</si>
  <si>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</si>
  <si>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</si>
  <si>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</si>
  <si>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</si>
  <si>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</si>
  <si>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</si>
  <si>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</si>
  <si>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</si>
  <si>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</si>
  <si>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</si>
  <si>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</si>
  <si>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</si>
  <si>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</si>
  <si>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</si>
  <si>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</si>
  <si>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</si>
  <si>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</si>
  <si>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</si>
  <si>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</si>
  <si>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</si>
  <si>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</si>
  <si>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</si>
  <si>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</si>
  <si>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</si>
  <si>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</si>
  <si>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</si>
  <si>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</si>
  <si>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</si>
  <si>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</si>
  <si>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</si>
  <si>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</si>
  <si>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</si>
  <si>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</si>
  <si>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</si>
  <si>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</si>
  <si>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</si>
  <si>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</si>
  <si>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</si>
  <si>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</si>
  <si>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</si>
  <si>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</si>
  <si>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</si>
  <si>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</si>
  <si>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</si>
  <si>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</si>
  <si>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</si>
  <si>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</si>
  <si>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</si>
  <si>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</si>
  <si>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</si>
  <si>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</si>
  <si>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</si>
  <si>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</si>
  <si>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</si>
  <si>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</si>
  <si>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</si>
  <si>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</si>
  <si>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</si>
  <si>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</si>
  <si>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</si>
  <si>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</si>
  <si>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</si>
  <si>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</si>
  <si>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</si>
  <si>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</si>
  <si>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</si>
  <si>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</si>
  <si>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</si>
  <si>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</si>
  <si>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</si>
  <si>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</si>
  <si>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</si>
  <si>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</si>
  <si>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</si>
  <si>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</si>
  <si>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</si>
  <si>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</si>
  <si>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</si>
  <si>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</si>
  <si>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</si>
  <si>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</si>
  <si>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</si>
  <si>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</si>
  <si>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</si>
  <si>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</si>
  <si>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</si>
  <si>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</si>
  <si>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</si>
  <si>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</si>
  <si>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</si>
  <si>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</si>
  <si>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</si>
  <si>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</si>
  <si>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</si>
  <si>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</si>
  <si>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</si>
  <si>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</si>
  <si>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</si>
  <si>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</si>
  <si>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</si>
  <si>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</si>
  <si>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</si>
  <si>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</si>
  <si>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</si>
  <si>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</si>
  <si>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</si>
  <si>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</si>
  <si>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</si>
  <si>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</si>
  <si>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</si>
  <si>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</si>
  <si>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</si>
  <si>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</si>
  <si>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</si>
  <si>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</si>
  <si>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</si>
  <si>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</si>
  <si>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</si>
  <si>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</si>
  <si>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</si>
  <si>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</si>
  <si>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</si>
  <si>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</si>
  <si>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</si>
  <si>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</si>
  <si>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</si>
  <si>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</si>
  <si>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</si>
  <si>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</si>
  <si>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</si>
  <si>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</si>
  <si>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</si>
  <si>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</si>
  <si>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</si>
  <si>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</si>
  <si>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</si>
  <si>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</si>
  <si>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</si>
  <si>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</si>
  <si>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</si>
  <si>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</si>
  <si>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</si>
  <si>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</si>
  <si>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</si>
  <si>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</si>
  <si>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</si>
  <si>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</si>
  <si>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</si>
  <si>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</si>
  <si>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</si>
  <si>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</si>
  <si>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</si>
  <si>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</si>
  <si>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</si>
  <si>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</si>
  <si>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</si>
  <si>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</si>
  <si>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</si>
  <si>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</si>
  <si>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</si>
  <si>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</si>
  <si>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</si>
  <si>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</si>
  <si>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</si>
  <si>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</si>
  <si>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</si>
  <si>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</si>
  <si>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</si>
  <si>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</si>
  <si>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</si>
  <si>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</si>
  <si>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</si>
  <si>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</si>
  <si>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</si>
  <si>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</si>
  <si>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</si>
  <si>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</si>
  <si>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</si>
  <si>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</si>
  <si>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</si>
  <si>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</si>
  <si>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</si>
  <si>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</si>
  <si>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</si>
  <si>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</si>
  <si>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</si>
  <si>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</si>
  <si>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</si>
  <si>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</si>
  <si>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</si>
  <si>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</si>
  <si>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</si>
  <si>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</si>
  <si>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</si>
  <si>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</si>
  <si>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</si>
  <si>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</si>
  <si>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</si>
  <si>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</si>
  <si>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</si>
  <si>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</si>
  <si>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</si>
  <si>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</si>
  <si>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</si>
  <si>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</si>
  <si>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</si>
  <si>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</si>
  <si>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</si>
  <si>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</si>
  <si>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</si>
  <si>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</si>
  <si>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</si>
  <si>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</si>
  <si>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</si>
  <si>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</si>
  <si>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</si>
  <si>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</si>
  <si>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</si>
  <si>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</si>
  <si>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</si>
  <si>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</si>
  <si>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</si>
  <si>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</si>
  <si>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</si>
  <si>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</si>
  <si>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</si>
  <si>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</si>
  <si>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</si>
  <si>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</si>
  <si>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</si>
  <si>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</si>
  <si>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</si>
  <si>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</si>
  <si>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</si>
  <si>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</si>
  <si>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</si>
  <si>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</si>
  <si>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</si>
  <si>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</si>
  <si>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</si>
  <si>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</si>
  <si>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</si>
  <si>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</si>
  <si>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</si>
  <si>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</si>
  <si>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</si>
  <si>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</si>
  <si>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</si>
  <si>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</si>
  <si>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</si>
  <si>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</si>
  <si>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</si>
  <si>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</si>
  <si>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</si>
  <si>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</si>
  <si>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</si>
  <si>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</si>
  <si>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</si>
  <si>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</si>
  <si>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</si>
  <si>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</si>
  <si>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</si>
  <si>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</si>
  <si>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</si>
  <si>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</si>
  <si>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</si>
  <si>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</si>
  <si>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</si>
  <si>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</si>
  <si>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</si>
  <si>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</si>
  <si>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</si>
  <si>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</si>
  <si>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</si>
  <si>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</si>
  <si>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</si>
  <si>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</si>
  <si>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</si>
  <si>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</si>
  <si>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</si>
  <si>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</si>
  <si>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</si>
  <si>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</si>
  <si>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</si>
  <si>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</si>
  <si>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</si>
  <si>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</si>
  <si>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</si>
  <si>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</si>
  <si>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</si>
  <si>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</si>
  <si>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</si>
  <si>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</si>
  <si>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</si>
  <si>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</si>
  <si>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</si>
  <si>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</si>
  <si>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</si>
  <si>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</si>
  <si>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</si>
  <si>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</si>
  <si>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</si>
  <si>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</si>
  <si>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</si>
  <si>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</si>
  <si>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</si>
  <si>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</si>
  <si>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</si>
  <si>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</si>
  <si>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</si>
  <si>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</si>
  <si>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</si>
  <si>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</si>
  <si>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</si>
  <si>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</si>
  <si>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</si>
  <si>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</si>
  <si>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</si>
  <si>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</si>
  <si>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</si>
  <si>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</si>
  <si>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</si>
  <si>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</si>
  <si>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</si>
  <si>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</si>
  <si>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</si>
  <si>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</si>
  <si>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</si>
  <si>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</si>
  <si>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</si>
  <si>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</si>
  <si>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</si>
  <si>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</si>
  <si>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</si>
  <si>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</si>
  <si>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</si>
  <si>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</si>
  <si>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</si>
  <si>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</si>
  <si>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</si>
  <si>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</si>
  <si>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</si>
  <si>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</si>
  <si>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</si>
  <si>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</si>
  <si>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</si>
  <si>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</si>
  <si>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</si>
  <si>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</si>
  <si>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</si>
  <si>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</si>
  <si>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</si>
  <si>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</si>
  <si>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</si>
  <si>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</si>
  <si>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</si>
  <si>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</si>
  <si>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</si>
  <si>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</si>
  <si>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</si>
  <si>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</si>
  <si>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</si>
  <si>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</si>
  <si>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</si>
  <si>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</si>
  <si>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</si>
  <si>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</si>
  <si>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</si>
  <si>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</si>
  <si>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</si>
  <si>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</si>
  <si>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</si>
  <si>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</si>
  <si>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</si>
  <si>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</si>
  <si>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</si>
  <si>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</si>
  <si>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</si>
  <si>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</si>
  <si>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</si>
  <si>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</si>
  <si>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</si>
  <si>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</si>
  <si>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</si>
  <si>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</si>
  <si>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</si>
  <si>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</si>
  <si>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</si>
  <si>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</si>
  <si>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</si>
  <si>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</si>
  <si>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</si>
  <si>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</si>
  <si>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</si>
  <si>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</si>
  <si>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</si>
  <si>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</si>
  <si>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</si>
  <si>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</si>
  <si>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</si>
  <si>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</si>
  <si>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</si>
  <si>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</si>
  <si>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</si>
  <si>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</si>
  <si>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</si>
  <si>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</si>
  <si>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</si>
  <si>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</si>
  <si>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</si>
  <si>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</si>
  <si>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</si>
  <si>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</si>
  <si>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</si>
  <si>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</si>
  <si>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</si>
  <si>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</si>
  <si>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</si>
  <si>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</si>
  <si>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</si>
  <si>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</si>
  <si>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</si>
  <si>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</si>
  <si>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</si>
  <si>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</si>
  <si>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</si>
  <si>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</si>
  <si>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</si>
  <si>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</si>
  <si>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</si>
  <si>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</si>
  <si>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</si>
  <si>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</si>
  <si>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</si>
  <si>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</si>
  <si>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</si>
  <si>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</si>
  <si>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</si>
  <si>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</si>
  <si>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</si>
  <si>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</si>
  <si>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</si>
  <si>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</si>
  <si>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</si>
  <si>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</si>
  <si>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</si>
  <si>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</si>
  <si>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</si>
  <si>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</si>
  <si>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</si>
  <si>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</si>
  <si>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</si>
  <si>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</si>
  <si>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</si>
  <si>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</si>
  <si>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</si>
  <si>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</si>
  <si>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</si>
  <si>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</si>
  <si>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</si>
  <si>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</si>
  <si>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</si>
  <si>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</si>
  <si>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</si>
  <si>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</si>
  <si>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</si>
  <si>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</si>
  <si>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</si>
  <si>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</si>
  <si>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</si>
  <si>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</si>
  <si>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</si>
  <si>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</si>
  <si>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</si>
  <si>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</si>
  <si>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</si>
  <si>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</si>
  <si>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</si>
  <si>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</si>
  <si>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</si>
  <si>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</si>
  <si>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</si>
  <si>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</si>
  <si>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</si>
  <si>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</si>
  <si>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</si>
  <si>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</si>
  <si>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</si>
  <si>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</si>
  <si>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</si>
  <si>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</si>
  <si>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</si>
  <si>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</si>
  <si>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</si>
  <si>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</si>
  <si>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</si>
  <si>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</si>
  <si>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</si>
  <si>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</si>
  <si>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</si>
  <si>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</si>
  <si>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</si>
  <si>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</si>
  <si>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</si>
  <si>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</si>
  <si>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</si>
  <si>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</si>
  <si>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</si>
  <si>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</si>
  <si>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</si>
  <si>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</si>
  <si>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</si>
  <si>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</si>
  <si>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</si>
  <si>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</si>
  <si>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</si>
  <si>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</si>
  <si>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</si>
  <si>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</si>
  <si>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</si>
  <si>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</si>
  <si>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</si>
  <si>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</si>
  <si>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</si>
  <si>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</si>
  <si>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</si>
  <si>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</si>
  <si>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</si>
  <si>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</si>
  <si>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</si>
  <si>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</si>
  <si>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</si>
  <si>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</si>
  <si>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</si>
  <si>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</si>
  <si>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</si>
  <si>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</si>
  <si>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</si>
  <si>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</si>
  <si>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</si>
  <si>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</si>
  <si>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</si>
  <si>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</si>
  <si>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</si>
  <si>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</si>
  <si>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</si>
  <si>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</si>
  <si>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</si>
  <si>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</si>
  <si>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</si>
  <si>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</si>
  <si>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</si>
  <si>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</si>
  <si>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</si>
  <si>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</si>
  <si>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</si>
  <si>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</si>
  <si>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</si>
  <si>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</si>
  <si>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</si>
  <si>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</si>
  <si>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</si>
  <si>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</si>
  <si>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</si>
  <si>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</si>
  <si>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</si>
  <si>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</si>
  <si>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</si>
  <si>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</si>
  <si>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</si>
  <si>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</si>
  <si>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</si>
  <si>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</si>
  <si>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</si>
  <si>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</si>
  <si>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</si>
  <si>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</si>
  <si>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</si>
  <si>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</si>
  <si>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</si>
  <si>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</si>
  <si>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</si>
  <si>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</si>
  <si>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</si>
  <si>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</si>
  <si>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</si>
  <si>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</si>
  <si>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</si>
  <si>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</si>
  <si>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</si>
  <si>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</si>
  <si>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</si>
  <si>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</si>
  <si>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</si>
  <si>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</si>
  <si>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</si>
  <si>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</si>
  <si>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</si>
  <si>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</si>
  <si>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</si>
  <si>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</si>
  <si>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</si>
  <si>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</si>
  <si>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</si>
  <si>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</si>
  <si>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</si>
  <si>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</si>
  <si>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</si>
  <si>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</si>
  <si>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</si>
  <si>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</si>
  <si>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</si>
  <si>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</si>
  <si>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</si>
  <si>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</si>
  <si>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</si>
  <si>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</si>
  <si>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</si>
  <si>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</si>
  <si>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</si>
  <si>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</si>
  <si>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</si>
  <si>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</si>
  <si>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</si>
  <si>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</si>
  <si>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</si>
  <si>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</si>
  <si>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</si>
  <si>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</si>
  <si>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</si>
  <si>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</si>
  <si>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</si>
  <si>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</si>
  <si>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</si>
  <si>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</si>
  <si>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</si>
  <si>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</si>
  <si>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</si>
  <si>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</si>
  <si>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</si>
  <si>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</si>
  <si>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</si>
  <si>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</si>
  <si>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</si>
  <si>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</si>
  <si>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</si>
  <si>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</si>
  <si>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</si>
  <si>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</si>
  <si>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</si>
  <si>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</si>
  <si>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</si>
  <si>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</si>
  <si>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</si>
  <si>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</si>
  <si>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</si>
  <si>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</si>
  <si>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</si>
  <si>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</si>
  <si>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</si>
  <si>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</si>
  <si>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</si>
  <si>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</si>
  <si>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</si>
  <si>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</si>
  <si>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</si>
  <si>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</si>
  <si>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</si>
  <si>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</si>
  <si>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</si>
  <si>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</si>
  <si>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</si>
  <si>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</si>
  <si>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</si>
  <si>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</si>
  <si>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</si>
  <si>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</si>
  <si>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</si>
  <si>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</si>
  <si>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</si>
  <si>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</si>
  <si>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</si>
  <si>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</si>
  <si>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</si>
  <si>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</si>
  <si>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</si>
  <si>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</si>
  <si>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</si>
  <si>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</si>
  <si>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</si>
  <si>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</si>
  <si>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</si>
  <si>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</si>
  <si>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</si>
  <si>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</si>
  <si>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</si>
  <si>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</si>
  <si>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</si>
  <si>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</si>
  <si>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</si>
  <si>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</si>
  <si>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</si>
  <si>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</si>
  <si>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</si>
  <si>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</si>
  <si>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</si>
  <si>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</si>
  <si>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</si>
  <si>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</si>
  <si>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</si>
  <si>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</si>
  <si>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</si>
  <si>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</si>
  <si>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</si>
  <si>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</si>
  <si>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</si>
  <si>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</si>
  <si>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</si>
  <si>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</si>
  <si>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</si>
  <si>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</si>
  <si>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</si>
  <si>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</si>
  <si>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</si>
  <si>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</si>
  <si>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</si>
  <si>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</si>
  <si>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</si>
  <si>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</si>
  <si>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</si>
  <si>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</si>
  <si>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</si>
  <si>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</si>
  <si>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</si>
  <si>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</si>
  <si>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</si>
  <si>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</si>
  <si>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</si>
  <si>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</si>
  <si>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</si>
  <si>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</si>
  <si>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</si>
  <si>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</si>
  <si>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</si>
  <si>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</si>
  <si>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</si>
  <si>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</si>
  <si>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</si>
  <si>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</si>
  <si>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</si>
  <si>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</si>
  <si>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</si>
  <si>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</si>
  <si>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</si>
  <si>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</si>
  <si>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</si>
  <si>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</si>
  <si>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</si>
  <si>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</si>
  <si>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</si>
  <si>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</si>
  <si>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</si>
  <si>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</si>
  <si>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</si>
  <si>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</si>
  <si>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</si>
  <si>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</si>
  <si>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</si>
  <si>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</si>
  <si>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</si>
  <si>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</si>
  <si>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</si>
  <si>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</si>
  <si>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</si>
  <si>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</si>
  <si>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</si>
  <si>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</si>
  <si>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</si>
  <si>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</si>
  <si>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</si>
  <si>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</si>
  <si>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</si>
  <si>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</si>
  <si>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</si>
  <si>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</si>
  <si>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</si>
  <si>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</si>
  <si>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</si>
  <si>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</si>
  <si>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</si>
  <si>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</si>
  <si>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</si>
  <si>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</si>
  <si>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</si>
  <si>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</si>
  <si>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</si>
  <si>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</si>
  <si>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</si>
  <si>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</si>
  <si>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</si>
  <si>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</si>
  <si>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</si>
  <si>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</si>
  <si>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</si>
  <si>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</si>
  <si>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</si>
  <si>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</si>
  <si>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</si>
  <si>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</si>
  <si>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</si>
  <si>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</si>
  <si>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</si>
  <si>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</si>
  <si>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</si>
  <si>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</si>
  <si>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</si>
  <si>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</si>
  <si>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</si>
  <si>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</si>
  <si>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</si>
  <si>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</si>
  <si>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</si>
  <si>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</si>
  <si>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</si>
  <si>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</si>
  <si>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</si>
  <si>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</si>
  <si>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</si>
  <si>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</si>
  <si>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</si>
  <si>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</si>
  <si>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</si>
  <si>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</si>
  <si>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</si>
  <si>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</si>
  <si>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</si>
  <si>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</si>
  <si>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</si>
  <si>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</si>
  <si>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</si>
  <si>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</si>
  <si>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</si>
  <si>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</si>
  <si>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</si>
  <si>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</si>
  <si>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</si>
  <si>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</si>
  <si>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</si>
  <si>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</si>
  <si>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</si>
  <si>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</si>
  <si>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</si>
  <si>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</si>
  <si>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</si>
  <si>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</si>
  <si>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</si>
  <si>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</si>
  <si>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</si>
  <si>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</si>
  <si>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</si>
  <si>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</si>
  <si>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</si>
  <si>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</si>
  <si>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</si>
  <si>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</si>
  <si>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</si>
  <si>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</si>
  <si>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</si>
  <si>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</si>
  <si>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</si>
  <si>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</si>
  <si>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</si>
  <si>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</si>
  <si>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</si>
  <si>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</si>
  <si>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</si>
  <si>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</si>
  <si>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</si>
  <si>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</si>
  <si>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</si>
  <si>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</si>
  <si>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</si>
  <si>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</si>
  <si>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</si>
  <si>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</si>
  <si>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</si>
  <si>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</si>
  <si>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</si>
  <si>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</si>
  <si>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</si>
  <si>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</si>
  <si>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</si>
  <si>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</si>
  <si>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</si>
  <si>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</si>
  <si>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</si>
  <si>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</si>
  <si>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</si>
  <si>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</si>
  <si>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</si>
  <si>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</si>
  <si>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</si>
  <si>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</si>
  <si>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</si>
  <si>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</si>
  <si>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</si>
  <si>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</si>
  <si>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</si>
  <si>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</si>
  <si>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</si>
  <si>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</si>
  <si>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</si>
  <si>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</si>
  <si>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</si>
  <si>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</si>
  <si>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</si>
  <si>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</si>
  <si>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</si>
  <si>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</si>
  <si>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</si>
  <si>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</si>
  <si>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</si>
  <si>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</si>
  <si>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</si>
  <si>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</si>
  <si>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</si>
  <si>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</si>
  <si>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</si>
  <si>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</si>
  <si>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</si>
  <si>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</si>
  <si>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</si>
  <si>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</si>
  <si>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</si>
  <si>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</si>
  <si>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</si>
  <si>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</si>
  <si>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</si>
  <si>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</si>
  <si>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</si>
  <si>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</si>
  <si>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</si>
  <si>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</si>
  <si>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</si>
  <si>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</si>
  <si>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</si>
  <si>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</si>
  <si>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</si>
  <si>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</si>
  <si>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</si>
  <si>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</si>
  <si>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</si>
  <si>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</si>
  <si>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</si>
  <si>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</si>
  <si>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</si>
  <si>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</si>
  <si>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</si>
  <si>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</si>
  <si>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</si>
  <si>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</si>
  <si>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</si>
  <si>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</si>
  <si>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</si>
  <si>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</si>
  <si>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</si>
  <si>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</si>
  <si>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</si>
  <si>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</si>
  <si>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</si>
  <si>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</si>
  <si>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</si>
  <si>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</si>
  <si>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</si>
  <si>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</si>
  <si>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</si>
  <si>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</si>
  <si>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</si>
  <si>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</si>
  <si>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</si>
  <si>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</si>
  <si>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</si>
  <si>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</si>
  <si>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</si>
  <si>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</si>
  <si>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</si>
  <si>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</si>
  <si>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</si>
  <si>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</si>
  <si>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</si>
  <si>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</si>
  <si>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</si>
  <si>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</si>
  <si>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</si>
  <si>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</si>
  <si>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</si>
  <si>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</si>
  <si>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</si>
  <si>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</si>
  <si>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</si>
  <si>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</si>
  <si>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</si>
  <si>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</si>
  <si>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</si>
  <si>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</si>
  <si>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</si>
  <si>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</si>
  <si>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</si>
  <si>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</si>
  <si>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</si>
  <si>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</si>
  <si>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</si>
  <si>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</si>
  <si>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</si>
  <si>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</si>
  <si>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</si>
  <si>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</si>
  <si>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</si>
  <si>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</si>
  <si>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</si>
  <si>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</si>
  <si>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</si>
  <si>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</si>
  <si>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</si>
  <si>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</si>
  <si>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</si>
  <si>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</si>
  <si>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</si>
  <si>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</si>
  <si>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</si>
  <si>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</si>
  <si>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</si>
  <si>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</si>
  <si>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</si>
  <si>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</si>
  <si>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</si>
  <si>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</si>
  <si>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</si>
  <si>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</si>
  <si>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</si>
  <si>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</si>
  <si>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</si>
  <si>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</si>
  <si>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</si>
  <si>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</si>
  <si>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</si>
  <si>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</si>
  <si>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</si>
  <si>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</si>
  <si>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</si>
  <si>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</si>
  <si>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</si>
  <si>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</si>
  <si>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</si>
  <si>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</si>
  <si>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</si>
  <si>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</si>
  <si>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</si>
  <si>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</si>
  <si>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</si>
  <si>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</si>
  <si>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</si>
  <si>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</si>
  <si>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</si>
  <si>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</si>
  <si>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</si>
  <si>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</si>
  <si>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</si>
  <si>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</si>
  <si>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</si>
  <si>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</si>
  <si>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</si>
  <si>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</si>
  <si>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</si>
  <si>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</si>
  <si>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</si>
  <si>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</si>
  <si>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</si>
  <si>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</si>
  <si>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</si>
  <si>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</si>
  <si>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</si>
  <si>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</si>
  <si>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</si>
  <si>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</si>
  <si>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</si>
  <si>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</si>
  <si>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</si>
  <si>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</si>
  <si>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</si>
  <si>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</si>
  <si>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</si>
  <si>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</si>
  <si>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</si>
  <si>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</si>
  <si>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</si>
  <si>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</si>
  <si>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</si>
  <si>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</si>
  <si>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</si>
  <si>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</si>
  <si>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</si>
  <si>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</si>
  <si>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</si>
  <si>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</si>
  <si>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</si>
  <si>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</si>
  <si>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</si>
  <si>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</si>
  <si>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</si>
  <si>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</si>
  <si>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</si>
  <si>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</si>
  <si>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</si>
  <si>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</si>
  <si>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</si>
  <si>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</si>
  <si>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</si>
  <si>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</si>
  <si>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</si>
  <si>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</si>
  <si>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</si>
  <si>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</si>
  <si>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</si>
  <si>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</si>
  <si>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</si>
  <si>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</si>
  <si>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</si>
  <si>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</si>
  <si>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</si>
  <si>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</si>
  <si>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</si>
  <si>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</si>
  <si>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</si>
  <si>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</si>
  <si>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</si>
  <si>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</si>
  <si>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</si>
  <si>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</si>
  <si>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</si>
  <si>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</si>
  <si>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</si>
  <si>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</si>
  <si>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</si>
  <si>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</si>
  <si>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</si>
  <si>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</si>
  <si>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</si>
  <si>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</si>
  <si>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</si>
  <si>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</si>
  <si>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</si>
  <si>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</si>
  <si>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</si>
  <si>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</si>
  <si>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</si>
  <si>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</si>
  <si>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</si>
  <si>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</si>
  <si>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</si>
  <si>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</si>
  <si>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</si>
  <si>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</si>
  <si>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</si>
  <si>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</si>
  <si>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</si>
  <si>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</si>
  <si>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</si>
  <si>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</si>
  <si>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</si>
  <si>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</si>
  <si>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</si>
  <si>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</si>
  <si>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</si>
  <si>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</si>
  <si>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</si>
  <si>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</si>
  <si>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</si>
  <si>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</si>
  <si>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</si>
  <si>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</si>
  <si>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</si>
  <si>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</si>
  <si>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</si>
  <si>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</si>
  <si>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</si>
  <si>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</si>
  <si>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</si>
  <si>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</si>
  <si>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</si>
  <si>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</si>
  <si>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</si>
  <si>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</si>
  <si>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</si>
  <si>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</si>
  <si>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</si>
  <si>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</si>
  <si>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</si>
  <si>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</si>
  <si>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</si>
  <si>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</si>
  <si>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</si>
  <si>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</si>
  <si>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</si>
  <si>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</si>
  <si>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</si>
  <si>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</si>
  <si>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</si>
  <si>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</si>
  <si>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</si>
  <si>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</si>
  <si>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</si>
  <si>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</si>
  <si>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</si>
  <si>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</si>
  <si>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</si>
  <si>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</si>
  <si>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</si>
  <si>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</si>
  <si>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</si>
  <si>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</si>
  <si>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</si>
  <si>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</si>
  <si>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</si>
  <si>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</si>
  <si>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</si>
  <si>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</si>
  <si>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</si>
  <si>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</si>
  <si>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</si>
  <si>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</si>
  <si>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</si>
  <si>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</si>
  <si>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</si>
  <si>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</si>
  <si>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</si>
  <si>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</si>
  <si>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</si>
  <si>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</si>
  <si>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</si>
  <si>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</si>
  <si>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</si>
  <si>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</si>
  <si>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</si>
  <si>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</si>
  <si>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</si>
  <si>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</si>
  <si>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</si>
  <si>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</si>
  <si>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</si>
  <si>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</si>
  <si>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</si>
  <si>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</si>
  <si>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</si>
  <si>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</si>
  <si>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</si>
  <si>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</si>
  <si>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</si>
  <si>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</si>
  <si>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</si>
  <si>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</si>
  <si>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</si>
  <si>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</si>
  <si>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</si>
  <si>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</si>
  <si>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</si>
  <si>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</si>
  <si>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</si>
  <si>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</si>
  <si>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</si>
  <si>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</si>
  <si>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</si>
  <si>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</si>
  <si>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</si>
  <si>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</si>
  <si>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</si>
  <si>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</si>
  <si>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</si>
  <si>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</si>
  <si>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</si>
  <si>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</si>
  <si>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</si>
  <si>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</si>
  <si>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</si>
  <si>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</si>
  <si>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</si>
  <si>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</si>
  <si>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</si>
  <si>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</si>
  <si>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</si>
  <si>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</si>
  <si>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</si>
  <si>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</si>
  <si>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</si>
  <si>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</si>
  <si>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</si>
  <si>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</si>
  <si>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</si>
  <si>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</si>
  <si>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</si>
  <si>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</si>
  <si>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</si>
  <si>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</si>
  <si>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</si>
  <si>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</si>
  <si>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</si>
  <si>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</si>
  <si>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</si>
  <si>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</si>
  <si>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</si>
  <si>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</si>
  <si>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</si>
  <si>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</si>
  <si>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</si>
  <si>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</si>
  <si>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</si>
  <si>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</si>
  <si>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</si>
  <si>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</si>
  <si>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</si>
  <si>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</si>
  <si>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</si>
  <si>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</si>
  <si>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</si>
  <si>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</si>
  <si>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</si>
  <si>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</si>
  <si>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</si>
  <si>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</si>
  <si>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</si>
  <si>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</si>
  <si>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</si>
  <si>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</si>
  <si>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</si>
  <si>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</si>
  <si>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</si>
  <si>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</si>
  <si>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</si>
  <si>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</si>
  <si>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</si>
  <si>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</si>
  <si>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</si>
  <si>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</si>
  <si>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</si>
  <si>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</si>
  <si>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</si>
  <si>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</si>
  <si>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</si>
  <si>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</si>
  <si>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</si>
  <si>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</si>
  <si>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</si>
  <si>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</si>
  <si>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</si>
  <si>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</si>
  <si>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</si>
  <si>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</si>
  <si>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</si>
  <si>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</si>
  <si>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</si>
  <si>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</si>
  <si>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</si>
  <si>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</si>
  <si>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</si>
  <si>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</si>
  <si>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</si>
  <si>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</si>
  <si>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</si>
  <si>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</si>
  <si>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</si>
  <si>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</si>
  <si>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</si>
  <si>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</si>
  <si>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</si>
  <si>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</si>
  <si>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</si>
  <si>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</si>
  <si>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</si>
  <si>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</si>
  <si>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</si>
  <si>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</si>
  <si>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</si>
  <si>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</si>
  <si>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</si>
  <si>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</si>
  <si>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</si>
  <si>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</si>
  <si>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</si>
  <si>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</si>
  <si>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</si>
  <si>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</si>
  <si>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</si>
  <si>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</si>
  <si>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</si>
  <si>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</si>
  <si>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</si>
  <si>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</si>
  <si>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</si>
  <si>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</si>
  <si>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</si>
  <si>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</si>
  <si>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</si>
  <si>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</si>
  <si>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</si>
  <si>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</si>
  <si>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</si>
  <si>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</si>
  <si>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</si>
  <si>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</si>
  <si>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</si>
  <si>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</si>
  <si>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</si>
  <si>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</si>
  <si>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</si>
  <si>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</si>
  <si>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</si>
  <si>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</si>
  <si>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</si>
  <si>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</si>
  <si>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</si>
  <si>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</si>
  <si>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</si>
  <si>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</si>
  <si>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</si>
  <si>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</si>
  <si>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</si>
  <si>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</si>
  <si>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</si>
  <si>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</si>
  <si>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</si>
  <si>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</si>
  <si>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</si>
  <si>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</si>
  <si>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</si>
  <si>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</si>
  <si>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</si>
  <si>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</si>
  <si>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</si>
  <si>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</si>
  <si>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</si>
  <si>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</si>
  <si>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</si>
  <si>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</si>
  <si>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</si>
  <si>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</si>
  <si>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</si>
  <si>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</si>
  <si>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</si>
  <si>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</si>
  <si>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</si>
  <si>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</si>
  <si>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</si>
  <si>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</si>
  <si>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</si>
  <si>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</si>
  <si>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</si>
  <si>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</si>
  <si>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</si>
  <si>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</si>
  <si>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</si>
  <si>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</si>
  <si>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</si>
  <si>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</si>
  <si>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</si>
  <si>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</si>
  <si>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</si>
  <si>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</si>
  <si>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</si>
  <si>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</si>
  <si>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</si>
  <si>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</si>
  <si>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</si>
  <si>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</si>
  <si>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</si>
  <si>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</si>
  <si>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</si>
  <si>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</si>
  <si>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</si>
  <si>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</si>
  <si>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</si>
  <si>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</si>
  <si>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</si>
  <si>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</si>
  <si>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</si>
  <si>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</si>
  <si>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</si>
  <si>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</si>
  <si>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</si>
  <si>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</si>
  <si>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</si>
  <si>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</si>
  <si>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</si>
  <si>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</si>
  <si>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</si>
  <si>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</si>
  <si>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</si>
  <si>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</si>
  <si>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</si>
  <si>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</si>
  <si>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</si>
  <si>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</si>
  <si>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</si>
  <si>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</si>
  <si>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</si>
  <si>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</si>
  <si>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</si>
  <si>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</si>
  <si>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</si>
  <si>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</si>
  <si>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</si>
  <si>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</si>
  <si>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</si>
  <si>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</si>
  <si>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</si>
  <si>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</si>
  <si>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</si>
  <si>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</si>
  <si>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</si>
  <si>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</si>
  <si>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</si>
  <si>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</si>
  <si>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</si>
  <si>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</si>
  <si>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</si>
  <si>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</si>
  <si>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</si>
  <si>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</si>
  <si>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</si>
  <si>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</si>
  <si>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</si>
  <si>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</si>
  <si>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</si>
  <si>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</si>
  <si>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</si>
  <si>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</si>
  <si>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</si>
  <si>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</si>
  <si>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</si>
  <si>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</si>
  <si>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</si>
  <si>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</si>
  <si>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</si>
  <si>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</si>
  <si>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</si>
  <si>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</si>
  <si>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</si>
  <si>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</si>
  <si>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</si>
  <si>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</si>
  <si>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</si>
  <si>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</si>
  <si>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</si>
  <si>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</si>
  <si>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</si>
  <si>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</si>
  <si>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</si>
  <si>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</si>
  <si>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</si>
  <si>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</si>
  <si>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</si>
  <si>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</si>
  <si>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</si>
  <si>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</si>
  <si>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</si>
  <si>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</si>
  <si>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</si>
  <si>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</si>
  <si>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</si>
  <si>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</si>
  <si>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</si>
  <si>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</si>
  <si>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</si>
  <si>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</si>
  <si>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</si>
  <si>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</si>
  <si>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</si>
  <si>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</si>
  <si>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</si>
  <si>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</si>
  <si>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</si>
  <si>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</si>
  <si>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</si>
  <si>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</si>
  <si>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</si>
  <si>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</si>
  <si>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</si>
  <si>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</si>
  <si>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</si>
  <si>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</si>
  <si>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</si>
  <si>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</si>
  <si>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</si>
  <si>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</si>
  <si>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</si>
  <si>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</si>
  <si>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</si>
  <si>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</si>
  <si>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</si>
  <si>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</si>
  <si>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</si>
  <si>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</si>
  <si>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</si>
  <si>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</si>
  <si>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</si>
  <si>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</si>
  <si>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</si>
  <si>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</si>
  <si>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</si>
  <si>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</si>
  <si>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</si>
  <si>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</si>
  <si>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</si>
  <si>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</si>
  <si>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</si>
  <si>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</si>
  <si>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</si>
  <si>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</si>
  <si>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</si>
  <si>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</si>
  <si>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</si>
  <si>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</si>
  <si>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</si>
  <si>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</si>
  <si>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</si>
  <si>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</si>
  <si>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</si>
  <si>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</si>
  <si>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</si>
  <si>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</si>
  <si>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</si>
  <si>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</si>
  <si>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</si>
  <si>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</si>
  <si>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</si>
  <si>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</si>
  <si>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</si>
  <si>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</si>
  <si>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</si>
  <si>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</si>
  <si>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</si>
  <si>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</si>
  <si>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</si>
  <si>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</si>
  <si>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</si>
  <si>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</si>
  <si>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</si>
  <si>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</si>
  <si>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</si>
  <si>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</si>
  <si>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</si>
  <si>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</si>
  <si>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</si>
  <si>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</si>
  <si>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</si>
  <si>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</si>
  <si>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</si>
  <si>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</si>
  <si>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</si>
  <si>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</si>
  <si>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</si>
  <si>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</si>
  <si>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</si>
  <si>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</si>
  <si>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</si>
  <si>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</si>
  <si>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</si>
  <si>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</si>
  <si>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</si>
  <si>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</si>
  <si>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</si>
  <si>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</si>
  <si>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</si>
  <si>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</si>
  <si>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</si>
  <si>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</si>
  <si>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</si>
  <si>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</si>
  <si>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</si>
  <si>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</si>
  <si>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</si>
  <si>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</si>
  <si>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</si>
  <si>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</si>
  <si>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</si>
  <si>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</si>
  <si>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</si>
  <si>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</si>
  <si>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</si>
  <si>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</si>
  <si>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</si>
  <si>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</si>
  <si>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</si>
  <si>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</si>
  <si>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</si>
  <si>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</si>
  <si>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</si>
  <si>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</si>
  <si>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</si>
  <si>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</si>
  <si>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</si>
  <si>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</si>
  <si>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</si>
  <si>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</si>
  <si>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</si>
  <si>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</si>
  <si>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</si>
  <si>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</si>
  <si>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</si>
  <si>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</si>
  <si>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</si>
  <si>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</si>
  <si>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</si>
  <si>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</si>
  <si>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</si>
  <si>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</si>
  <si>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</si>
  <si>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</si>
  <si>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</si>
  <si>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</si>
  <si>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</si>
  <si>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</si>
  <si>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</si>
  <si>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</si>
  <si>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</si>
  <si>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</si>
  <si>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</si>
  <si>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</si>
  <si>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</si>
  <si>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</si>
  <si>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</si>
  <si>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</si>
  <si>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</si>
  <si>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</si>
  <si>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</si>
  <si>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</si>
  <si>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</si>
  <si>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</si>
  <si>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</si>
  <si>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</si>
  <si>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</si>
  <si>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</si>
  <si>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</si>
  <si>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</si>
  <si>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</si>
  <si>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</si>
  <si>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</si>
  <si>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</si>
  <si>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</si>
  <si>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</si>
  <si>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</si>
  <si>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</si>
  <si>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</si>
  <si>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</si>
  <si>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</si>
  <si>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</si>
  <si>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</si>
  <si>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</si>
  <si>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</si>
  <si>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</si>
  <si>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</si>
  <si>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</si>
  <si>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</si>
  <si>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</si>
  <si>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</si>
  <si>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</si>
  <si>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</si>
  <si>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</si>
  <si>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</si>
  <si>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</si>
  <si>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</si>
  <si>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</si>
  <si>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</si>
  <si>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</si>
  <si>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</si>
  <si>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</si>
  <si>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</si>
  <si>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</si>
  <si>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</si>
  <si>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</si>
  <si>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</si>
  <si>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</si>
  <si>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</si>
  <si>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</si>
  <si>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</si>
  <si>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</si>
  <si>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</si>
  <si>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</si>
  <si>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</si>
  <si>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</si>
  <si>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</si>
  <si>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</si>
  <si>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</si>
  <si>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</si>
  <si>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</si>
  <si>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</si>
  <si>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</si>
  <si>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</si>
  <si>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</si>
  <si>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</si>
  <si>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</si>
  <si>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</si>
  <si>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</si>
  <si>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</si>
  <si>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</si>
  <si>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</si>
  <si>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</si>
  <si>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</si>
  <si>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</si>
  <si>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</si>
  <si>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</si>
  <si>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</si>
  <si>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</si>
  <si>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</si>
  <si>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</si>
  <si>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</si>
  <si>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</si>
  <si>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</si>
  <si>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</si>
  <si>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</si>
  <si>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</si>
  <si>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</si>
  <si>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</si>
  <si>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</si>
  <si>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</si>
  <si>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</si>
  <si>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</si>
  <si>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</si>
  <si>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</si>
  <si>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</si>
  <si>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</si>
  <si>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</si>
  <si>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</si>
  <si>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</si>
  <si>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</si>
  <si>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</si>
  <si>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</si>
  <si>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</si>
  <si>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</si>
  <si>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</si>
  <si>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</si>
  <si>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</si>
  <si>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</si>
  <si>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</si>
  <si>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</si>
  <si>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</si>
  <si>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</si>
  <si>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</si>
  <si>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</si>
  <si>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</si>
  <si>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</si>
  <si>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</si>
  <si>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</si>
  <si>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</si>
  <si>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</si>
  <si>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</si>
  <si>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</si>
  <si>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</si>
  <si>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</si>
  <si>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</si>
  <si>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</si>
  <si>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</si>
  <si>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</si>
  <si>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</si>
  <si>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</si>
  <si>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</si>
  <si>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</si>
  <si>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</si>
  <si>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</si>
  <si>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</si>
  <si>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</si>
  <si>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</si>
  <si>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</si>
  <si>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</si>
  <si>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</si>
  <si>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</si>
  <si>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</si>
  <si>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</si>
  <si>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</si>
  <si>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</si>
  <si>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</si>
  <si>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</si>
  <si>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</si>
  <si>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</si>
  <si>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</si>
  <si>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</si>
  <si>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</si>
  <si>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</si>
  <si>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</si>
  <si>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</si>
  <si>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</si>
  <si>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</si>
  <si>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</si>
  <si>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</si>
  <si>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</si>
  <si>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</si>
  <si>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</si>
  <si>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</si>
  <si>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</si>
  <si>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</si>
  <si>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</si>
  <si>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</si>
  <si>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</si>
  <si>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</si>
  <si>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</si>
  <si>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</si>
  <si>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</si>
  <si>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</si>
  <si>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</si>
  <si>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</si>
  <si>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</si>
  <si>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</si>
  <si>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</si>
  <si>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</si>
  <si>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</si>
  <si>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</si>
  <si>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</si>
  <si>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</si>
  <si>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</si>
  <si>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</si>
  <si>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</si>
  <si>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</si>
  <si>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</si>
  <si>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</si>
  <si>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</si>
  <si>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</si>
  <si>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</si>
  <si>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</si>
  <si>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</si>
  <si>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</si>
  <si>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</si>
  <si>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</si>
  <si>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</si>
  <si>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</si>
  <si>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</si>
  <si>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</si>
  <si>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</si>
  <si>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</si>
  <si>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</si>
  <si>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</si>
  <si>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</si>
  <si>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</si>
  <si>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</si>
  <si>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</si>
  <si>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</si>
  <si>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</si>
  <si>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</si>
  <si>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</si>
  <si>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</si>
  <si>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</si>
  <si>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</si>
  <si>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</si>
  <si>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</si>
  <si>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</si>
  <si>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</si>
  <si>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</si>
  <si>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</si>
  <si>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</si>
  <si>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</si>
  <si>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</si>
  <si>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</si>
  <si>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</si>
  <si>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</si>
  <si>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</si>
  <si>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</si>
  <si>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</si>
  <si>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</si>
  <si>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</si>
  <si>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</si>
  <si>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</si>
  <si>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</si>
  <si>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</si>
  <si>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</si>
  <si>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</si>
  <si>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</si>
  <si>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</si>
  <si>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</si>
  <si>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</si>
  <si>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</si>
  <si>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</si>
  <si>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</si>
  <si>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</si>
  <si>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</si>
  <si>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</si>
  <si>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</si>
  <si>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</si>
  <si>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</si>
  <si>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</si>
  <si>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</si>
  <si>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</si>
  <si>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</si>
  <si>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</si>
  <si>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</si>
  <si>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</si>
  <si>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</si>
  <si>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</si>
  <si>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</si>
  <si>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</si>
  <si>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</si>
  <si>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</si>
  <si>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</si>
  <si>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</si>
  <si>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</si>
  <si>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</si>
  <si>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</si>
  <si>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</si>
  <si>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</si>
  <si>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</si>
  <si>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</si>
  <si>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</si>
  <si>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</si>
  <si>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</si>
  <si>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</si>
  <si>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</si>
  <si>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</si>
  <si>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</si>
  <si>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</si>
  <si>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</si>
  <si>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</si>
  <si>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</si>
  <si>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</si>
  <si>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</si>
  <si>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</si>
  <si>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</si>
  <si>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</si>
  <si>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</si>
  <si>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</si>
  <si>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</si>
  <si>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</si>
  <si>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</si>
  <si>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</si>
  <si>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</si>
  <si>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</si>
  <si>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</si>
  <si>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</si>
  <si>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</si>
  <si>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</si>
  <si>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</si>
  <si>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</si>
  <si>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</si>
  <si>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</si>
  <si>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</si>
  <si>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</si>
  <si>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</si>
  <si>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</si>
  <si>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</si>
  <si>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</si>
  <si>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</si>
  <si>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</si>
  <si>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</si>
  <si>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</si>
  <si>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</si>
  <si>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</si>
  <si>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</si>
  <si>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</si>
  <si>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</si>
  <si>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</si>
  <si>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</si>
  <si>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</si>
  <si>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</si>
  <si>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</si>
  <si>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</si>
  <si>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</si>
  <si>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</si>
  <si>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</si>
  <si>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</si>
  <si>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</si>
  <si>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</si>
  <si>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</si>
  <si>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</si>
  <si>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</si>
  <si>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</si>
  <si>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</si>
  <si>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</si>
  <si>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</si>
  <si>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</si>
  <si>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</si>
  <si>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</si>
  <si>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</si>
  <si>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</si>
  <si>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</si>
  <si>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</si>
  <si>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</si>
  <si>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</si>
  <si>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</si>
  <si>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</si>
  <si>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</si>
  <si>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</si>
  <si>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</si>
  <si>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</si>
  <si>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</si>
  <si>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</si>
  <si>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</si>
  <si>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</si>
  <si>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</si>
  <si>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</si>
  <si>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</si>
  <si>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</si>
  <si>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</si>
  <si>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</si>
  <si>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</si>
  <si>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</si>
  <si>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</si>
  <si>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</si>
  <si>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</si>
  <si>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</si>
  <si>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</si>
  <si>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</si>
  <si>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</si>
  <si>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</si>
  <si>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</si>
  <si>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</si>
  <si>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</si>
  <si>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</si>
  <si>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</si>
  <si>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</si>
  <si>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</si>
  <si>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</si>
  <si>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</si>
  <si>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</si>
  <si>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</si>
  <si>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</si>
  <si>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</si>
  <si>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</si>
  <si>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</si>
  <si>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</si>
  <si>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</si>
  <si>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</si>
  <si>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</si>
  <si>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</si>
  <si>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</si>
  <si>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</si>
  <si>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</si>
  <si>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</si>
  <si>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</si>
  <si>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</si>
  <si>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</si>
  <si>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</si>
  <si>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</si>
  <si>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</si>
  <si>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</si>
  <si>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</si>
  <si>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</si>
  <si>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</si>
  <si>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</si>
  <si>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</si>
  <si>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</si>
  <si>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</si>
  <si>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</si>
  <si>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</si>
  <si>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</si>
  <si>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</si>
  <si>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</si>
  <si>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</si>
  <si>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</si>
  <si>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</si>
  <si>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</si>
  <si>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</si>
  <si>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</si>
  <si>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</si>
  <si>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</si>
  <si>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</si>
  <si>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</si>
  <si>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</si>
  <si>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</si>
  <si>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</si>
  <si>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</si>
  <si>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</si>
  <si>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</si>
  <si>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</si>
  <si>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</si>
  <si>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</si>
  <si>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</si>
  <si>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</si>
  <si>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</si>
  <si>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</si>
  <si>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</si>
  <si>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</si>
  <si>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</si>
  <si>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</si>
  <si>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</si>
  <si>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</si>
  <si>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</si>
  <si>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</si>
  <si>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</si>
  <si>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</si>
  <si>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</si>
  <si>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</si>
  <si>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</si>
  <si>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</si>
  <si>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</si>
  <si>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</si>
  <si>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</si>
  <si>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</si>
  <si>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</si>
  <si>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</si>
  <si>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</si>
  <si>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</si>
  <si>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</si>
  <si>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</si>
  <si>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</si>
  <si>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</si>
  <si>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</si>
  <si>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</si>
  <si>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</si>
  <si>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</si>
  <si>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</si>
  <si>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</si>
  <si>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</si>
  <si>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</si>
  <si>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</si>
  <si>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</si>
  <si>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</si>
  <si>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</si>
  <si>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</si>
  <si>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</si>
  <si>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</si>
  <si>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</si>
  <si>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</si>
  <si>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</si>
  <si>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</si>
  <si>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</si>
  <si>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</si>
  <si>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</si>
  <si>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</si>
  <si>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</si>
  <si>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</si>
  <si>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</si>
  <si>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</si>
  <si>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</si>
  <si>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</si>
  <si>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</si>
  <si>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</si>
  <si>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</si>
  <si>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</si>
  <si>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</si>
  <si>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</si>
  <si>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</si>
  <si>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</si>
  <si>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</si>
  <si>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</si>
  <si>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</si>
  <si>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</si>
  <si>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</si>
  <si>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</si>
  <si>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</si>
  <si>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</si>
  <si>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</si>
  <si>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</si>
  <si>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</si>
  <si>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</si>
  <si>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</si>
  <si>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</si>
  <si>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</si>
  <si>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</si>
  <si>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</si>
  <si>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</si>
  <si>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</si>
  <si>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</si>
  <si>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</si>
  <si>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</si>
  <si>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</si>
  <si>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</si>
  <si>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</si>
  <si>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</si>
  <si>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</si>
  <si>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</si>
  <si>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</si>
  <si>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</si>
  <si>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</si>
  <si>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</si>
  <si>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</si>
  <si>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</si>
  <si>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</si>
  <si>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</si>
  <si>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</si>
  <si>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</si>
  <si>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</si>
  <si>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</si>
  <si>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</si>
  <si>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</si>
  <si>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</si>
  <si>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</si>
  <si>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</si>
  <si>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</si>
  <si>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</si>
  <si>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</si>
  <si>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</si>
  <si>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</si>
  <si>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</si>
  <si>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</si>
  <si>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</si>
  <si>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</si>
  <si>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</si>
  <si>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</si>
  <si>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</si>
  <si>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</si>
  <si>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</si>
  <si>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</si>
  <si>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</si>
  <si>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</si>
  <si>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</si>
  <si>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</si>
  <si>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</si>
  <si>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</si>
  <si>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</si>
  <si>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</si>
  <si>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</si>
  <si>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</si>
  <si>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</si>
  <si>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</si>
  <si>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</si>
  <si>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</si>
  <si>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</si>
  <si>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</si>
  <si>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</si>
  <si>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</si>
  <si>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</si>
  <si>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</si>
  <si>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</si>
  <si>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</si>
  <si>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</si>
  <si>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</si>
  <si>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</si>
  <si>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</si>
  <si>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</si>
  <si>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</si>
  <si>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</si>
  <si>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</si>
  <si>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</si>
  <si>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</si>
  <si>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</si>
  <si>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</si>
  <si>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</si>
  <si>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</si>
  <si>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</si>
  <si>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</si>
  <si>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</si>
  <si>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</si>
  <si>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</si>
  <si>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</si>
  <si>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</si>
  <si>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</si>
  <si>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</si>
  <si>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</si>
  <si>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</si>
  <si>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</si>
  <si>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</si>
  <si>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</si>
  <si>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</si>
  <si>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</si>
  <si>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</si>
  <si>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</si>
  <si>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</si>
  <si>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</si>
  <si>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</si>
  <si>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</si>
  <si>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</si>
  <si>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</si>
  <si>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</si>
  <si>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</si>
  <si>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</si>
  <si>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</si>
  <si>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</si>
  <si>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</si>
  <si>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</si>
  <si>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</si>
  <si>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</si>
  <si>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</si>
  <si>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</si>
  <si>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</si>
  <si>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</si>
  <si>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</si>
  <si>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</si>
  <si>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</si>
  <si>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</si>
  <si>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</si>
  <si>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</si>
  <si>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</si>
  <si>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</si>
  <si>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</si>
  <si>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</si>
  <si>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</si>
  <si>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</si>
  <si>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</si>
  <si>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</si>
  <si>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</si>
  <si>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</si>
  <si>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</si>
  <si>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</si>
  <si>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</si>
  <si>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</si>
  <si>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</si>
  <si>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</si>
  <si>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</si>
  <si>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</si>
  <si>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</si>
  <si>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</si>
  <si>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</si>
  <si>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</si>
  <si>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</si>
  <si>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</si>
  <si>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</si>
  <si>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</si>
  <si>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</si>
  <si>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</si>
  <si>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</si>
  <si>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</si>
  <si>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</si>
  <si>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</si>
  <si>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</si>
  <si>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</si>
  <si>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</si>
  <si>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</si>
  <si>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</si>
  <si>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</si>
  <si>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</si>
  <si>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</si>
  <si>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</si>
  <si>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</si>
  <si>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</si>
  <si>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</si>
  <si>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</si>
  <si>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</si>
  <si>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</si>
  <si>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</si>
  <si>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</si>
  <si>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</si>
  <si>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</si>
  <si>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</si>
  <si>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</si>
  <si>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</si>
  <si>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</si>
  <si>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</si>
  <si>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</si>
  <si>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</si>
  <si>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</si>
  <si>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</si>
  <si>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</si>
  <si>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</si>
  <si>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</si>
  <si>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</si>
  <si>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</si>
  <si>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</si>
  <si>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</si>
  <si>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</si>
  <si>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</si>
  <si>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</si>
  <si>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</si>
  <si>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</si>
  <si>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</si>
  <si>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</si>
  <si>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</si>
  <si>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</si>
  <si>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</si>
  <si>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</si>
  <si>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</si>
  <si>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</si>
  <si>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</si>
  <si>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</si>
  <si>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</si>
  <si>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</si>
  <si>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</si>
  <si>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</si>
  <si>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</si>
  <si>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</si>
  <si>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</si>
  <si>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</si>
  <si>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</si>
  <si>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</si>
  <si>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</si>
  <si>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</si>
  <si>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</si>
  <si>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</si>
  <si>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</si>
  <si>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</si>
  <si>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</si>
  <si>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</si>
  <si>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</si>
  <si>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</si>
  <si>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</si>
  <si>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</si>
  <si>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</si>
  <si>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</si>
  <si>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</si>
  <si>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</si>
  <si>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</si>
  <si>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</si>
  <si>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</si>
  <si>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</si>
  <si>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</si>
  <si>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</si>
  <si>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</si>
  <si>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</si>
  <si>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</si>
  <si>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</si>
  <si>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</si>
  <si>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</si>
  <si>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</si>
  <si>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</si>
  <si>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</si>
  <si>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</si>
  <si>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</si>
  <si>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</si>
  <si>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</si>
  <si>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</si>
  <si>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</si>
  <si>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</si>
  <si>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</si>
  <si>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</si>
  <si>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</si>
  <si>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</si>
  <si>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</si>
  <si>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</si>
  <si>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</si>
  <si>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</si>
  <si>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</si>
  <si>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</si>
  <si>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</si>
  <si>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</si>
  <si>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</si>
  <si>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</si>
  <si>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</si>
  <si>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</si>
  <si>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</si>
  <si>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</si>
  <si>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</si>
  <si>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</si>
  <si>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</si>
  <si>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</si>
  <si>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</si>
  <si>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</si>
  <si>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</si>
  <si>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</si>
  <si>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</si>
  <si>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</si>
  <si>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</si>
  <si>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</si>
  <si>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</si>
  <si>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</si>
  <si>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</si>
  <si>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</si>
  <si>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</si>
  <si>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</si>
  <si>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</si>
  <si>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</si>
  <si>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</si>
  <si>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</si>
  <si>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</si>
  <si>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</si>
  <si>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</si>
  <si>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</si>
  <si>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</si>
  <si>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</si>
  <si>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</si>
  <si>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</si>
  <si>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</si>
  <si>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</si>
  <si>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</si>
  <si>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</si>
  <si>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</si>
  <si>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</si>
  <si>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</si>
  <si>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</si>
  <si>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</si>
  <si>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</si>
  <si>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</si>
  <si>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</si>
  <si>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</si>
  <si>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</si>
  <si>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</si>
  <si>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</si>
  <si>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</si>
  <si>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</si>
  <si>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</si>
  <si>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</si>
  <si>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</si>
  <si>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</si>
  <si>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</si>
  <si>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</si>
  <si>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</si>
  <si>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</si>
  <si>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</si>
  <si>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</si>
  <si>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</si>
  <si>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</si>
  <si>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</si>
  <si>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</si>
  <si>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</si>
  <si>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</si>
  <si>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</si>
  <si>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</si>
  <si>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</si>
  <si>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</si>
  <si>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</si>
  <si>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</si>
  <si>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</si>
  <si>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</si>
  <si>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</si>
  <si>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</si>
  <si>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</si>
  <si>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</si>
  <si>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</si>
  <si>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</si>
  <si>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</si>
  <si>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</si>
  <si>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</si>
  <si>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</si>
  <si>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</si>
  <si>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</si>
  <si>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</si>
  <si>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</si>
  <si>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</si>
  <si>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</si>
  <si>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</si>
  <si>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</si>
  <si>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</si>
  <si>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</si>
  <si>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</si>
  <si>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</si>
  <si>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</si>
  <si>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</si>
  <si>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</si>
  <si>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</si>
  <si>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</si>
  <si>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</si>
  <si>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</si>
  <si>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</si>
  <si>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</si>
  <si>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</si>
  <si>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</si>
  <si>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</si>
  <si>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</si>
  <si>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</si>
  <si>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</si>
  <si>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</si>
  <si>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</si>
  <si>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</si>
  <si>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</si>
  <si>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</si>
  <si>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</si>
  <si>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</si>
  <si>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</si>
  <si>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</si>
  <si>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</si>
  <si>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</si>
  <si>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</si>
  <si>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</si>
  <si>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</si>
  <si>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</si>
  <si>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</si>
  <si>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</si>
  <si>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</si>
  <si>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</si>
  <si>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</si>
  <si>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</si>
  <si>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</si>
  <si>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</si>
  <si>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</si>
  <si>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</si>
  <si>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</si>
  <si>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</si>
  <si>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</si>
  <si>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</si>
  <si>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</si>
  <si>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</si>
  <si>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</si>
  <si>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</si>
  <si>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</si>
  <si>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</si>
  <si>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</si>
  <si>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</si>
  <si>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</si>
  <si>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</si>
  <si>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</si>
  <si>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</si>
  <si>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</si>
  <si>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</si>
  <si>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</si>
  <si>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</si>
  <si>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</si>
  <si>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</si>
  <si>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</si>
  <si>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</si>
  <si>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</si>
  <si>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</si>
  <si>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</si>
  <si>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</si>
  <si>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</si>
  <si>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</si>
  <si>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</si>
  <si>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</si>
  <si>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</si>
  <si>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</si>
  <si>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</si>
  <si>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</si>
  <si>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</si>
  <si>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</si>
  <si>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</si>
  <si>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</si>
  <si>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</si>
  <si>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</si>
  <si>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</si>
  <si>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</si>
  <si>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</si>
  <si>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</si>
  <si>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</si>
  <si>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</si>
  <si>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</si>
  <si>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</si>
  <si>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</si>
  <si>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</si>
  <si>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</si>
  <si>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</si>
  <si>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</si>
  <si>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</si>
  <si>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</si>
  <si>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</si>
  <si>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</si>
  <si>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</si>
  <si>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</si>
  <si>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</si>
  <si>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</si>
  <si>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</si>
  <si>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</si>
  <si>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</si>
  <si>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</si>
  <si>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</si>
  <si>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</si>
  <si>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</si>
  <si>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</si>
  <si>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</si>
  <si>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</si>
  <si>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</si>
  <si>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</si>
  <si>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</si>
  <si>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</si>
  <si>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</si>
  <si>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</si>
  <si>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</si>
  <si>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</si>
  <si>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</si>
  <si>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</si>
  <si>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</si>
  <si>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</si>
  <si>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</si>
  <si>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</si>
  <si>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</si>
  <si>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</si>
  <si>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</si>
  <si>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</si>
  <si>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</si>
  <si>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</si>
  <si>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</si>
  <si>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</si>
  <si>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</si>
  <si>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</si>
  <si>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</si>
  <si>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</si>
  <si>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</si>
  <si>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</si>
  <si>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</si>
  <si>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</si>
  <si>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</si>
  <si>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</si>
  <si>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</si>
  <si>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</si>
  <si>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</si>
  <si>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</si>
  <si>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</si>
  <si>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</si>
  <si>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</si>
  <si>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</si>
  <si>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</si>
  <si>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</si>
  <si>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</si>
  <si>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</si>
  <si>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</si>
  <si>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</si>
  <si>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</si>
  <si>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</si>
  <si>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</si>
  <si>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</si>
  <si>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</si>
  <si>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</si>
  <si>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</si>
  <si>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</si>
  <si>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</si>
  <si>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</si>
  <si>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</si>
  <si>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</si>
  <si>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</si>
  <si>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</si>
  <si>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</si>
  <si>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</si>
  <si>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</si>
  <si>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</si>
  <si>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</si>
  <si>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</si>
  <si>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</si>
  <si>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</si>
  <si>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</si>
  <si>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</si>
  <si>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</si>
  <si>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</si>
  <si>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</si>
  <si>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</si>
  <si>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</si>
  <si>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</si>
  <si>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</si>
  <si>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</si>
  <si>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</si>
  <si>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</si>
  <si>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</si>
  <si>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</si>
  <si>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</si>
  <si>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</si>
  <si>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</si>
  <si>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</si>
  <si>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</si>
  <si>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</si>
  <si>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</si>
  <si>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</si>
  <si>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</si>
  <si>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</si>
  <si>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</si>
  <si>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</si>
  <si>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</si>
  <si>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</si>
  <si>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</si>
  <si>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</si>
  <si>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</si>
  <si>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</si>
  <si>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</si>
  <si>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</si>
  <si>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</si>
  <si>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</si>
  <si>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</si>
  <si>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</si>
  <si>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</si>
  <si>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</si>
  <si>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</si>
  <si>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</si>
  <si>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</si>
  <si>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</si>
  <si>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</si>
  <si>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</si>
  <si>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</si>
  <si>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</si>
  <si>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</si>
  <si>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</si>
  <si>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</si>
  <si>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</si>
  <si>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</si>
  <si>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</si>
  <si>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</si>
  <si>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</si>
  <si>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</si>
  <si>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</si>
  <si>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</si>
  <si>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</si>
  <si>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</si>
  <si>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</si>
  <si>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</si>
  <si>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</si>
  <si>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</si>
  <si>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</si>
  <si>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</si>
  <si>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</si>
  <si>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</si>
  <si>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</si>
  <si>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</si>
  <si>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</si>
  <si>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</si>
  <si>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</si>
  <si>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</si>
  <si>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</si>
  <si>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</si>
  <si>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</si>
  <si>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</si>
  <si>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</si>
  <si>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</si>
  <si>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</si>
  <si>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</si>
  <si>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</si>
  <si>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</si>
  <si>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</si>
  <si>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</si>
  <si>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</si>
  <si>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</si>
  <si>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</si>
  <si>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</si>
  <si>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</si>
  <si>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</si>
  <si>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</si>
  <si>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</si>
  <si>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</si>
  <si>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</si>
  <si>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</si>
  <si>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</si>
  <si>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</si>
  <si>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</si>
  <si>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</si>
  <si>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</si>
  <si>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</si>
  <si>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</si>
  <si>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</si>
  <si>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</si>
  <si>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</si>
  <si>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</si>
  <si>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</si>
  <si>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</si>
  <si>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</si>
  <si>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</si>
  <si>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</si>
  <si>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</si>
  <si>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</si>
  <si>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</si>
  <si>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</si>
  <si>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</si>
  <si>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</si>
  <si>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</si>
  <si>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</si>
  <si>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</si>
  <si>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</si>
  <si>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</si>
  <si>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</si>
  <si>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</si>
  <si>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</si>
  <si>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</si>
  <si>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</si>
  <si>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</si>
  <si>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</si>
  <si>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</si>
  <si>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</si>
  <si>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</si>
  <si>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</si>
  <si>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</si>
  <si>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</si>
  <si>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</si>
  <si>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</si>
  <si>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</si>
  <si>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</si>
  <si>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</si>
  <si>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</si>
  <si>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</si>
  <si>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</si>
  <si>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</si>
  <si>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</si>
  <si>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</si>
  <si>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</si>
  <si>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</si>
  <si>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</si>
  <si>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</si>
  <si>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</si>
  <si>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</si>
  <si>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</si>
  <si>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</si>
  <si>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</si>
  <si>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</si>
  <si>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</si>
  <si>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</si>
  <si>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</si>
  <si>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</si>
  <si>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</si>
  <si>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</si>
  <si>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</si>
  <si>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</si>
  <si>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</si>
  <si>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</si>
  <si>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</si>
  <si>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</si>
  <si>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</si>
  <si>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</si>
  <si>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</si>
  <si>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</si>
  <si>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</si>
  <si>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</si>
  <si>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</si>
  <si>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</si>
  <si>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</si>
  <si>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</si>
  <si>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</si>
  <si>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</si>
  <si>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</si>
  <si>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</si>
  <si>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</si>
  <si>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</si>
  <si>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</si>
  <si>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</si>
  <si>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</si>
  <si>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</si>
  <si>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</si>
  <si>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</si>
  <si>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</si>
  <si>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</si>
  <si>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</si>
  <si>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</si>
  <si>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</si>
  <si>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</si>
  <si>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</si>
  <si>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</si>
  <si>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</si>
  <si>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</si>
  <si>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</si>
  <si>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</si>
  <si>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</si>
  <si>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</si>
  <si>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</si>
  <si>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</si>
  <si>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</si>
  <si>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</si>
  <si>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</si>
  <si>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</si>
  <si>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</si>
  <si>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</si>
  <si>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</si>
  <si>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</si>
  <si>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</si>
  <si>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</si>
  <si>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</si>
  <si>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</si>
  <si>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</si>
  <si>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</si>
  <si>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</si>
  <si>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</si>
  <si>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</si>
  <si>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</si>
  <si>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</si>
  <si>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</si>
  <si>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</si>
  <si>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</si>
  <si>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</si>
  <si>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</si>
  <si>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</si>
  <si>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</si>
  <si>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</si>
  <si>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</si>
  <si>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</si>
  <si>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</si>
  <si>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</si>
  <si>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</si>
  <si>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</si>
  <si>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</si>
  <si>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</si>
  <si>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</si>
  <si>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</si>
  <si>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</si>
  <si>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</si>
  <si>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</si>
  <si>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</si>
  <si>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</si>
  <si>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</si>
  <si>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</si>
  <si>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</si>
  <si>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</si>
  <si>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</si>
  <si>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</si>
  <si>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</si>
  <si>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</si>
  <si>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</si>
  <si>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</si>
  <si>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</si>
  <si>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</si>
  <si>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</si>
  <si>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</si>
  <si>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</si>
  <si>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</si>
  <si>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</si>
  <si>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</si>
  <si>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</si>
  <si>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</si>
  <si>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</si>
  <si>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</si>
  <si>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</si>
  <si>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</si>
  <si>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</si>
  <si>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</si>
  <si>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</si>
  <si>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</si>
  <si>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</si>
  <si>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</si>
  <si>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</si>
  <si>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</si>
  <si>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</si>
  <si>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</si>
  <si>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</si>
  <si>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</si>
  <si>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</si>
  <si>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</si>
  <si>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</si>
  <si>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</si>
  <si>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</si>
  <si>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</si>
  <si>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</si>
  <si>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</si>
  <si>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</si>
  <si>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</si>
  <si>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</si>
  <si>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</si>
  <si>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</si>
  <si>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</si>
  <si>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</si>
  <si>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</si>
  <si>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</si>
  <si>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</si>
  <si>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</si>
  <si>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</si>
  <si>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</si>
  <si>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</si>
  <si>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</si>
  <si>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</si>
  <si>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</si>
  <si>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</si>
  <si>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</si>
  <si>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</si>
  <si>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</si>
  <si>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</si>
  <si>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</si>
  <si>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</si>
  <si>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</si>
  <si>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</si>
  <si>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</si>
  <si>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</si>
  <si>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</si>
  <si>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</si>
  <si>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</si>
  <si>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</si>
  <si>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</si>
  <si>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</si>
  <si>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</si>
  <si>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</si>
  <si>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</si>
  <si>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</si>
  <si>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</si>
  <si>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</si>
  <si>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</si>
  <si>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</si>
  <si>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</si>
  <si>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</si>
  <si>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</si>
  <si>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</si>
  <si>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</si>
  <si>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</si>
  <si>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</si>
  <si>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</si>
  <si>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</si>
  <si>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</si>
  <si>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</si>
  <si>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</si>
  <si>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</si>
  <si>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</si>
  <si>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</si>
  <si>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</si>
  <si>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</si>
  <si>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</si>
  <si>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</si>
  <si>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</si>
  <si>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</si>
  <si>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</si>
  <si>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</si>
  <si>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</si>
  <si>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</si>
  <si>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</si>
  <si>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</si>
  <si>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</si>
  <si>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</si>
  <si>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</si>
  <si>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</si>
  <si>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</si>
  <si>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</si>
  <si>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</si>
  <si>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</si>
  <si>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</si>
  <si>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</si>
  <si>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</si>
  <si>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</si>
  <si>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</si>
  <si>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</si>
  <si>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</si>
  <si>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</si>
  <si>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</si>
  <si>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</si>
  <si>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</si>
  <si>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</si>
  <si>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</si>
  <si>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</si>
  <si>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</si>
  <si>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</si>
  <si>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</si>
  <si>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</si>
  <si>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</si>
  <si>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</si>
  <si>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</si>
  <si>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</si>
  <si>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</si>
  <si>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</si>
  <si>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</si>
  <si>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</si>
  <si>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</si>
  <si>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</si>
  <si>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</si>
  <si>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</si>
  <si>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</si>
  <si>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</si>
  <si>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</si>
  <si>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</si>
  <si>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</si>
  <si>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</si>
  <si>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</si>
  <si>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</si>
  <si>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</si>
  <si>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</si>
  <si>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</si>
  <si>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</si>
  <si>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</si>
  <si>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</si>
  <si>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</si>
  <si>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</si>
  <si>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</si>
  <si>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</si>
  <si>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</si>
  <si>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</si>
  <si>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</si>
  <si>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</si>
  <si>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</si>
  <si>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</si>
  <si>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</si>
  <si>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</si>
  <si>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</si>
  <si>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</si>
  <si>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</si>
  <si>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</si>
  <si>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</si>
  <si>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</si>
  <si>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</si>
  <si>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</si>
  <si>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</si>
  <si>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</si>
  <si>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</si>
  <si>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</si>
  <si>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</si>
  <si>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</si>
  <si>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</si>
  <si>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</si>
  <si>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</si>
  <si>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</si>
  <si>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</si>
  <si>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</si>
  <si>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</si>
  <si>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</si>
  <si>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</si>
  <si>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</si>
  <si>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</si>
  <si>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</si>
  <si>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</si>
  <si>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</si>
  <si>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</si>
  <si>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</si>
  <si>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</si>
  <si>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</si>
  <si>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</si>
  <si>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</si>
  <si>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</si>
  <si>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</si>
  <si>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</si>
  <si>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</si>
  <si>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</si>
  <si>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</si>
  <si>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</si>
  <si>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</si>
  <si>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</si>
  <si>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</si>
  <si>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</si>
  <si>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</si>
  <si>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</si>
  <si>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</si>
  <si>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</si>
  <si>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</si>
  <si>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</si>
  <si>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</si>
  <si>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</si>
  <si>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</si>
  <si>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</si>
  <si>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</si>
  <si>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</si>
  <si>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</si>
  <si>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</si>
  <si>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</si>
  <si>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</si>
  <si>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</si>
  <si>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</si>
  <si>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</si>
  <si>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</si>
  <si>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</si>
  <si>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</si>
  <si>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</si>
  <si>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</si>
  <si>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</si>
  <si>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</si>
  <si>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</si>
  <si>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</si>
  <si>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</si>
  <si>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</si>
  <si>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</si>
  <si>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</si>
  <si>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</si>
  <si>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</si>
  <si>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</si>
  <si>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</si>
  <si>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</si>
  <si>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</si>
  <si>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</si>
  <si>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</si>
  <si>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</si>
  <si>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</si>
  <si>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</si>
  <si>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</si>
  <si>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</si>
  <si>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</si>
  <si>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</si>
  <si>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</si>
  <si>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</si>
  <si>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</si>
  <si>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</si>
  <si>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</si>
  <si>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</si>
  <si>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</si>
  <si>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</si>
  <si>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</si>
  <si>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</si>
  <si>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</si>
  <si>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</si>
  <si>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</si>
  <si>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</si>
  <si>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</si>
  <si>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</si>
  <si>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</si>
  <si>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</si>
  <si>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</si>
  <si>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</si>
  <si>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</si>
  <si>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</si>
  <si>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</si>
  <si>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</si>
  <si>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</si>
  <si>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</si>
  <si>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</si>
  <si>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</si>
  <si>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</si>
  <si>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</si>
  <si>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</si>
  <si>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</si>
  <si>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</si>
  <si>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</si>
  <si>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</si>
  <si>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</si>
  <si>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</si>
  <si>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</si>
  <si>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</si>
  <si>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</si>
  <si>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</si>
  <si>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</si>
  <si>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</si>
  <si>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</si>
  <si>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</si>
  <si>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</si>
  <si>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</si>
  <si>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</si>
  <si>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</si>
  <si>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</si>
  <si>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</si>
  <si>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</si>
  <si>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</si>
  <si>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</si>
  <si>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</si>
  <si>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</si>
  <si>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</si>
  <si>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</si>
  <si>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</si>
  <si>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</si>
  <si>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</si>
  <si>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</si>
  <si>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</si>
  <si>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</si>
  <si>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</si>
  <si>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</si>
  <si>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</si>
  <si>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</si>
  <si>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</si>
  <si>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</si>
  <si>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</si>
  <si>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</si>
  <si>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</si>
  <si>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</si>
  <si>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</si>
  <si>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</si>
  <si>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</si>
  <si>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</si>
  <si>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</si>
  <si>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</si>
  <si>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</si>
  <si>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</si>
  <si>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</si>
  <si>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</si>
  <si>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</si>
  <si>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</si>
  <si>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</si>
  <si>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</si>
  <si>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</si>
  <si>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</si>
  <si>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</si>
  <si>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</si>
  <si>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</si>
  <si>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</si>
  <si>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</si>
  <si>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</si>
  <si>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</si>
  <si>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</si>
  <si>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</si>
  <si>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</si>
  <si>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</si>
  <si>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</si>
  <si>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</si>
  <si>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</si>
  <si>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</si>
  <si>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</si>
  <si>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</si>
  <si>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</si>
  <si>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</si>
  <si>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</si>
  <si>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</si>
  <si>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</si>
  <si>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</si>
  <si>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</si>
  <si>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</si>
  <si>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</si>
  <si>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</si>
  <si>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</si>
  <si>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</si>
  <si>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</si>
  <si>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</si>
  <si>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</si>
  <si>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</si>
  <si>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</si>
  <si>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</si>
  <si>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</si>
  <si>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</si>
  <si>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</si>
  <si>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</si>
  <si>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</si>
  <si>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</si>
  <si>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</si>
  <si>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</si>
  <si>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</si>
  <si>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</si>
  <si>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</si>
  <si>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</si>
  <si>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</si>
  <si>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</si>
  <si>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</si>
  <si>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</si>
  <si>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</si>
  <si>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</si>
  <si>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</si>
  <si>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</si>
  <si>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</si>
  <si>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</si>
  <si>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</si>
  <si>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</si>
  <si>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</si>
  <si>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</si>
  <si>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</si>
  <si>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</si>
  <si>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</si>
  <si>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</si>
  <si>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</si>
  <si>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</si>
  <si>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</si>
  <si>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</si>
  <si>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</si>
  <si>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</si>
  <si>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</si>
  <si>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</si>
  <si>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</si>
  <si>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</si>
  <si>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</si>
  <si>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</si>
  <si>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</si>
  <si>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</si>
  <si>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</si>
  <si>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</si>
  <si>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</si>
  <si>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</si>
  <si>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</si>
  <si>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</si>
  <si>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</si>
  <si>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</si>
  <si>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</si>
  <si>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</si>
  <si>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</si>
  <si>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</si>
  <si>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</si>
  <si>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</si>
  <si>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</si>
  <si>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</si>
  <si>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</si>
  <si>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</si>
  <si>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</si>
  <si>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</si>
  <si>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</si>
  <si>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</si>
  <si>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</si>
  <si>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</si>
  <si>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</si>
  <si>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</si>
  <si>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</si>
  <si>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</si>
  <si>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</si>
  <si>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</si>
  <si>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</si>
  <si>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</si>
  <si>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</si>
  <si>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</si>
  <si>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</si>
  <si>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</si>
  <si>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</si>
  <si>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</si>
  <si>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</si>
  <si>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</si>
  <si>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</si>
  <si>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</si>
  <si>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</si>
  <si>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</si>
  <si>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</si>
  <si>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</si>
  <si>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</si>
  <si>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</si>
  <si>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</si>
  <si>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</si>
  <si>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</si>
  <si>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</si>
  <si>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</si>
  <si>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</si>
  <si>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</si>
  <si>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</si>
  <si>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</si>
  <si>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</si>
  <si>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</si>
  <si>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</si>
  <si>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</si>
  <si>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</si>
  <si>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</si>
  <si>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</si>
  <si>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</si>
  <si>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</si>
  <si>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</si>
  <si>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</si>
  <si>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</si>
  <si>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</si>
  <si>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</si>
  <si>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</si>
  <si>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</si>
  <si>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</si>
  <si>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</si>
  <si>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</si>
  <si>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</si>
  <si>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</si>
  <si>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</si>
  <si>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</si>
  <si>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</si>
  <si>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</si>
  <si>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</si>
  <si>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</si>
  <si>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</si>
  <si>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</si>
  <si>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</si>
  <si>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</si>
  <si>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</si>
  <si>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</si>
  <si>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</si>
  <si>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</si>
  <si>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</si>
  <si>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</si>
  <si>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</si>
  <si>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</si>
  <si>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</si>
  <si>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</si>
  <si>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</si>
  <si>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</si>
  <si>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</si>
  <si>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</si>
  <si>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</si>
  <si>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</si>
  <si>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</si>
  <si>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</si>
  <si>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</si>
  <si>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</si>
  <si>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</si>
  <si>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</si>
  <si>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</si>
  <si>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</si>
  <si>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</si>
  <si>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</si>
  <si>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</si>
  <si>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</si>
  <si>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</si>
  <si>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</si>
  <si>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</si>
  <si>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</si>
  <si>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</si>
  <si>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</si>
  <si>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</si>
  <si>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</si>
  <si>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</si>
  <si>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</si>
  <si>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</si>
  <si>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</si>
  <si>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</si>
  <si>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</si>
  <si>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</si>
  <si>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</si>
  <si>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</si>
  <si>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</si>
  <si>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</si>
  <si>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</si>
  <si>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</si>
  <si>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</si>
  <si>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</si>
  <si>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</si>
  <si>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</si>
  <si>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</si>
  <si>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</si>
  <si>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</si>
  <si>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</si>
  <si>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</si>
  <si>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</si>
  <si>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</si>
  <si>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</si>
  <si>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</si>
  <si>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</si>
  <si>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</si>
  <si>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</si>
  <si>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</si>
  <si>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</si>
  <si>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</si>
  <si>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</si>
  <si>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</si>
  <si>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</si>
  <si>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</si>
  <si>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</si>
  <si>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</si>
  <si>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</si>
  <si>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</si>
  <si>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</si>
  <si>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</si>
  <si>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</si>
  <si>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</si>
  <si>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</si>
  <si>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</si>
  <si>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</si>
  <si>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</si>
  <si>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</si>
  <si>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</si>
  <si>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</si>
  <si>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</si>
  <si>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</si>
  <si>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</si>
  <si>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</si>
  <si>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</si>
  <si>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</si>
  <si>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</si>
  <si>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</si>
  <si>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</si>
  <si>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</si>
  <si>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</si>
  <si>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</si>
  <si>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</si>
  <si>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</si>
  <si>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</si>
  <si>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</si>
  <si>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</si>
  <si>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</si>
  <si>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</si>
  <si>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</si>
  <si>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</si>
  <si>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</si>
  <si>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</si>
  <si>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</si>
  <si>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</si>
  <si>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</si>
  <si>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</si>
  <si>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</si>
  <si>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</si>
  <si>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</si>
  <si>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</si>
  <si>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</si>
  <si>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</si>
  <si>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</si>
  <si>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</si>
  <si>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</si>
  <si>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</si>
  <si>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</si>
  <si>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</si>
  <si>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</si>
  <si>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</si>
  <si>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</si>
  <si>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</si>
  <si>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</si>
  <si>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</si>
  <si>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</si>
  <si>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</si>
  <si>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</si>
  <si>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</si>
  <si>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</si>
  <si>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</si>
  <si>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</si>
  <si>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</si>
  <si>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</si>
  <si>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</si>
  <si>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</si>
  <si>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</si>
  <si>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</si>
  <si>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</si>
  <si>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</si>
  <si>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</si>
  <si>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</si>
  <si>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</si>
  <si>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</si>
  <si>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</si>
  <si>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</si>
  <si>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</si>
  <si>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</si>
  <si>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</si>
  <si>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</si>
  <si>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</si>
  <si>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</si>
  <si>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</si>
  <si>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</si>
  <si>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</si>
  <si>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</si>
  <si>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</si>
  <si>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</si>
  <si>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</si>
  <si>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</si>
  <si>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</si>
  <si>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</si>
  <si>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</si>
  <si>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</si>
  <si>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</si>
  <si>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</si>
  <si>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</si>
  <si>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</si>
  <si>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</si>
  <si>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</si>
  <si>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</si>
  <si>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</si>
  <si>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</si>
  <si>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</si>
  <si>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</si>
  <si>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</si>
  <si>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</si>
  <si>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</si>
  <si>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</si>
  <si>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</si>
  <si>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</si>
  <si>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</si>
  <si>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</si>
  <si>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</si>
  <si>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</si>
  <si>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</si>
  <si>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</si>
  <si>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</si>
  <si>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</si>
  <si>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</si>
  <si>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</si>
  <si>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</si>
  <si>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</si>
  <si>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</si>
  <si>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</si>
  <si>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</si>
  <si>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</si>
  <si>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</si>
  <si>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</si>
  <si>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</si>
  <si>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</si>
  <si>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</si>
  <si>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</si>
  <si>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</si>
  <si>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</si>
  <si>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</si>
  <si>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</si>
  <si>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</si>
  <si>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</si>
  <si>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</si>
  <si>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</si>
  <si>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</si>
  <si>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</si>
  <si>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</si>
  <si>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</si>
  <si>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</si>
  <si>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</si>
  <si>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</si>
  <si>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</si>
  <si>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</si>
  <si>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</si>
  <si>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</si>
  <si>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</si>
  <si>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</si>
  <si>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</si>
  <si>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</si>
  <si>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</si>
  <si>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</si>
  <si>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</si>
  <si>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</si>
  <si>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</si>
  <si>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</si>
  <si>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</si>
  <si>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</si>
  <si>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</si>
  <si>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</si>
  <si>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</si>
  <si>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</si>
  <si>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</si>
  <si>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</si>
  <si>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</si>
  <si>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</si>
  <si>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</si>
  <si>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</si>
  <si>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</si>
  <si>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</si>
  <si>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</si>
  <si>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</si>
  <si>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</si>
  <si>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</si>
  <si>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</si>
  <si>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</si>
  <si>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</si>
  <si>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</si>
  <si>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</si>
  <si>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</si>
  <si>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</si>
  <si>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</si>
  <si>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</si>
  <si>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</si>
  <si>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</si>
  <si>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</si>
  <si>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</si>
  <si>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</si>
  <si>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</si>
  <si>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</si>
  <si>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</si>
  <si>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</si>
  <si>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</si>
  <si>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</si>
  <si>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</si>
  <si>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</si>
  <si>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</si>
  <si>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</si>
  <si>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</si>
  <si>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</si>
  <si>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</si>
  <si>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</si>
  <si>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</si>
  <si>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</si>
  <si>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</si>
  <si>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</si>
  <si>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</si>
  <si>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</si>
  <si>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</si>
  <si>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</si>
  <si>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</si>
  <si>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</si>
  <si>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</si>
  <si>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</si>
  <si>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</si>
  <si>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</si>
  <si>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</si>
  <si>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</si>
  <si>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</si>
  <si>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</si>
  <si>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</si>
  <si>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</si>
  <si>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</si>
  <si>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</si>
  <si>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</si>
  <si>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</si>
  <si>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</si>
  <si>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</si>
  <si>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</si>
  <si>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</si>
  <si>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</si>
  <si>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</si>
  <si>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</si>
  <si>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</si>
  <si>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</si>
  <si>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</si>
  <si>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</si>
  <si>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</si>
  <si>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</si>
  <si>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</si>
  <si>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</si>
  <si>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</si>
  <si>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</si>
  <si>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</si>
  <si>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</si>
  <si>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</si>
  <si>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</si>
  <si>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</si>
  <si>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</si>
  <si>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</si>
  <si>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</si>
  <si>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</si>
  <si>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</si>
  <si>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</si>
  <si>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</si>
  <si>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</si>
  <si>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</si>
  <si>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</si>
  <si>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</si>
  <si>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</si>
  <si>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</si>
  <si>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</si>
  <si>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</si>
  <si>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</si>
  <si>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</si>
  <si>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</si>
  <si>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</si>
  <si>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</si>
  <si>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</si>
  <si>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</si>
  <si>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</si>
  <si>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</si>
  <si>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</si>
  <si>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</si>
  <si>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</si>
  <si>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</si>
  <si>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</si>
  <si>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</si>
  <si>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</si>
  <si>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</si>
  <si>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</si>
  <si>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</si>
  <si>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</si>
  <si>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</si>
  <si>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</si>
  <si>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</si>
  <si>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</si>
  <si>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</si>
  <si>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</si>
  <si>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</si>
  <si>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</si>
  <si>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</si>
  <si>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</si>
  <si>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</si>
  <si>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</si>
  <si>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</si>
  <si>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</si>
  <si>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</si>
  <si>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</si>
  <si>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</si>
  <si>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</si>
  <si>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</si>
  <si>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</si>
  <si>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</si>
  <si>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</si>
  <si>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</si>
  <si>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</si>
  <si>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</si>
  <si>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</si>
  <si>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</si>
  <si>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</si>
  <si>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</si>
  <si>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</si>
  <si>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</si>
  <si>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</si>
  <si>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</si>
  <si>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</si>
  <si>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</si>
  <si>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</si>
  <si>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</si>
  <si>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</si>
  <si>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</si>
  <si>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</si>
  <si>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</si>
  <si>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</si>
  <si>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</si>
  <si>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</si>
  <si>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</si>
  <si>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</si>
  <si>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</si>
  <si>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</si>
  <si>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</si>
  <si>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</si>
  <si>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</si>
  <si>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</si>
  <si>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</si>
  <si>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</si>
  <si>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</si>
  <si>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</si>
  <si>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</si>
  <si>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</si>
  <si>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</si>
  <si>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</si>
  <si>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</si>
  <si>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</si>
  <si>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</si>
  <si>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</si>
  <si>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</si>
  <si>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</si>
  <si>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</si>
  <si>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</si>
  <si>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</si>
  <si>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</si>
  <si>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</si>
  <si>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</si>
  <si>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</si>
  <si>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</si>
  <si>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</si>
  <si>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</si>
  <si>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</si>
  <si>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</si>
  <si>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</si>
  <si>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</si>
  <si>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</si>
  <si>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</si>
  <si>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</si>
  <si>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</si>
  <si>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</si>
  <si>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</si>
  <si>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</si>
  <si>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</si>
  <si>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</si>
  <si>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</si>
  <si>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</si>
  <si>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</si>
  <si>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</si>
  <si>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</si>
  <si>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</si>
  <si>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</si>
  <si>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</si>
  <si>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</si>
  <si>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</si>
  <si>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</si>
  <si>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</si>
  <si>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</si>
  <si>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</si>
  <si>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</si>
  <si>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</si>
  <si>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</si>
  <si>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</si>
  <si>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</si>
  <si>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</si>
  <si>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</si>
  <si>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</si>
  <si>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</si>
  <si>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</si>
  <si>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</si>
  <si>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</si>
  <si>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</si>
  <si>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</si>
  <si>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</si>
  <si>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</si>
  <si>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</si>
  <si>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</si>
  <si>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</si>
  <si>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</si>
  <si>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</si>
  <si>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</si>
  <si>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</si>
  <si>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</si>
  <si>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</si>
  <si>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</si>
  <si>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</si>
  <si>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</si>
  <si>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</si>
  <si>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</si>
  <si>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</si>
  <si>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</si>
  <si>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</si>
  <si>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</si>
  <si>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</si>
  <si>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</si>
  <si>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</si>
  <si>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</si>
  <si>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</si>
  <si>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</si>
  <si>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</si>
  <si>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</si>
  <si>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</si>
  <si>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</si>
  <si>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</si>
  <si>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</si>
  <si>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</si>
  <si>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</si>
  <si>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</si>
  <si>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</si>
  <si>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</si>
  <si>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</si>
  <si>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</si>
  <si>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</si>
  <si>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</si>
  <si>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</si>
  <si>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</si>
  <si>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</si>
  <si>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</si>
  <si>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</si>
  <si>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</si>
  <si>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</si>
  <si>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</si>
  <si>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</si>
  <si>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</si>
  <si>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</si>
  <si>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</si>
  <si>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</si>
  <si>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</si>
  <si>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</si>
  <si>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</si>
  <si>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</si>
  <si>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</si>
  <si>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</si>
  <si>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</si>
  <si>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</si>
  <si>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</si>
  <si>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</si>
  <si>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</si>
  <si>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</si>
  <si>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</si>
  <si>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</si>
  <si>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</si>
  <si>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</si>
  <si>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</si>
  <si>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</si>
  <si>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</si>
  <si>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</si>
  <si>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</si>
  <si>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</si>
  <si>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</si>
  <si>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</si>
  <si>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</si>
  <si>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</si>
  <si>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</si>
  <si>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</si>
  <si>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</si>
  <si>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</si>
  <si>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</si>
  <si>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</si>
  <si>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</si>
  <si>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</si>
  <si>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</si>
  <si>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</si>
  <si>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</si>
  <si>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</si>
  <si>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</si>
  <si>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</si>
  <si>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</si>
  <si>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</si>
  <si>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</si>
  <si>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</si>
  <si>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</si>
  <si>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</si>
  <si>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</si>
  <si>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</si>
  <si>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</si>
  <si>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</si>
  <si>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</si>
  <si>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</si>
  <si>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</si>
  <si>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</si>
  <si>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</si>
  <si>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</si>
  <si>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</si>
  <si>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</si>
  <si>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</si>
  <si>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</si>
  <si>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</si>
  <si>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</si>
  <si>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</si>
  <si>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</si>
  <si>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</si>
  <si>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</si>
  <si>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</si>
  <si>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</si>
  <si>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</si>
  <si>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</si>
  <si>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</si>
  <si>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</si>
  <si>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</si>
  <si>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</si>
  <si>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</si>
  <si>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</si>
  <si>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</si>
  <si>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</si>
  <si>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</si>
  <si>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</si>
  <si>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</si>
  <si>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</si>
  <si>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</si>
  <si>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</si>
  <si>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</si>
  <si>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</si>
  <si>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</si>
  <si>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</si>
  <si>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</si>
  <si>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</si>
  <si>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</si>
  <si>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</si>
  <si>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</si>
  <si>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</si>
  <si>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</si>
  <si>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</si>
  <si>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</si>
  <si>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</si>
  <si>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</si>
  <si>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</si>
  <si>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</si>
  <si>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</si>
  <si>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</si>
  <si>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</si>
  <si>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</si>
  <si>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</si>
  <si>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</si>
  <si>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</si>
  <si>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</si>
  <si>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</si>
  <si>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</si>
  <si>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</si>
  <si>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</si>
  <si>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</si>
  <si>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</si>
  <si>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</si>
  <si>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</si>
  <si>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</si>
  <si>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</si>
  <si>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</si>
  <si>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</si>
  <si>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</si>
  <si>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</si>
  <si>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</si>
  <si>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</si>
  <si>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</si>
  <si>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</si>
  <si>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</si>
  <si>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</si>
  <si>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</si>
  <si>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</si>
  <si>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</si>
  <si>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</si>
  <si>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</si>
  <si>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</si>
  <si>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</si>
  <si>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</si>
  <si>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</si>
  <si>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</si>
  <si>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</si>
  <si>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</si>
  <si>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</si>
  <si>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</si>
  <si>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</si>
  <si>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</si>
  <si>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</si>
  <si>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</si>
  <si>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</si>
  <si>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</si>
  <si>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</si>
  <si>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</si>
  <si>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</si>
  <si>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</si>
  <si>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</si>
  <si>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</si>
  <si>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</si>
  <si>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</si>
  <si>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</si>
  <si>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</si>
  <si>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</si>
  <si>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</si>
  <si>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</si>
  <si>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</si>
  <si>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</si>
  <si>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</si>
  <si>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</si>
  <si>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</si>
  <si>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</si>
  <si>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</si>
  <si>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</si>
  <si>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</si>
  <si>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</si>
  <si>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</si>
  <si>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</si>
  <si>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</si>
  <si>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</si>
  <si>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</si>
  <si>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</si>
  <si>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</si>
  <si>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</si>
  <si>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</si>
  <si>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</si>
  <si>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</si>
  <si>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</si>
  <si>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</si>
  <si>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</si>
  <si>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</si>
  <si>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</si>
  <si>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</si>
  <si>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</si>
  <si>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</si>
  <si>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</si>
  <si>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</si>
  <si>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</si>
  <si>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</si>
  <si>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</si>
  <si>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</si>
  <si>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</si>
  <si>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</si>
  <si>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</si>
  <si>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</si>
  <si>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</si>
  <si>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</si>
  <si>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</si>
  <si>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</si>
  <si>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</si>
  <si>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</si>
  <si>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</si>
  <si>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</si>
  <si>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</si>
  <si>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</si>
  <si>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</si>
  <si>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</si>
  <si>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</si>
  <si>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</si>
  <si>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</si>
  <si>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</si>
  <si>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</si>
  <si>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</si>
  <si>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</si>
  <si>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</si>
  <si>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</si>
  <si>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</si>
  <si>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</si>
  <si>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</si>
  <si>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</si>
  <si>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</si>
  <si>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</si>
  <si>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</si>
  <si>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</si>
  <si>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</si>
  <si>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</si>
  <si>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</si>
  <si>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</si>
  <si>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</si>
  <si>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</si>
  <si>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</si>
  <si>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</si>
  <si>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</si>
  <si>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</si>
  <si>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</si>
  <si>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</si>
  <si>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</si>
  <si>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</si>
  <si>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</si>
  <si>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</si>
  <si>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</si>
  <si>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</si>
  <si>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</si>
  <si>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</si>
  <si>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</si>
  <si>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</si>
  <si>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</si>
  <si>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</si>
  <si>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</si>
  <si>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</si>
  <si>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</si>
  <si>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</si>
  <si>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</si>
  <si>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</si>
  <si>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</si>
  <si>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</si>
  <si>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</si>
  <si>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</si>
  <si>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</si>
  <si>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</si>
  <si>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</si>
  <si>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</si>
  <si>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</si>
  <si>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</si>
  <si>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</si>
  <si>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</si>
  <si>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</si>
  <si>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</si>
  <si>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</si>
  <si>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</si>
  <si>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</si>
  <si>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</si>
  <si>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</si>
  <si>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</si>
  <si>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</si>
  <si>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</si>
  <si>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</si>
  <si>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</si>
  <si>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</si>
  <si>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</si>
  <si>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</si>
  <si>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</si>
  <si>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</si>
  <si>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</si>
  <si>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</si>
  <si>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</si>
  <si>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</si>
  <si>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</si>
  <si>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</si>
  <si>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</si>
  <si>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</si>
  <si>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</si>
  <si>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</si>
  <si>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</si>
  <si>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</si>
  <si>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</si>
  <si>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</si>
  <si>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</si>
  <si>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</si>
  <si>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</si>
  <si>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</si>
  <si>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</si>
  <si>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</si>
  <si>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</si>
  <si>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</si>
  <si>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</si>
  <si>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</si>
  <si>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</si>
  <si>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</si>
  <si>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</si>
  <si>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</si>
  <si>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</si>
  <si>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</si>
  <si>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</si>
  <si>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</si>
  <si>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</si>
  <si>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</si>
  <si>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</si>
  <si>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</si>
  <si>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</si>
  <si>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</si>
  <si>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</si>
  <si>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</si>
  <si>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</si>
  <si>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</si>
  <si>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</si>
  <si>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</si>
  <si>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</si>
  <si>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</si>
  <si>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</si>
  <si>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</si>
  <si>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</si>
  <si>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</si>
  <si>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</si>
  <si>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</si>
  <si>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</si>
  <si>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</si>
  <si>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</si>
  <si>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</si>
  <si>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</si>
  <si>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</si>
  <si>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</si>
  <si>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</si>
  <si>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</si>
  <si>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</si>
  <si>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</si>
  <si>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</si>
  <si>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</si>
  <si>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</si>
  <si>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</si>
  <si>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</si>
  <si>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</si>
  <si>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</si>
  <si>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</si>
  <si>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</si>
  <si>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</si>
  <si>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</si>
  <si>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</si>
  <si>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</si>
  <si>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</si>
  <si>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</si>
  <si>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</si>
  <si>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</si>
  <si>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</si>
  <si>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</si>
  <si>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</si>
  <si>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</si>
  <si>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</si>
  <si>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</si>
  <si>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</si>
  <si>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</si>
  <si>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</si>
  <si>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</si>
  <si>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</si>
  <si>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</si>
  <si>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</si>
  <si>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</si>
  <si>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</si>
  <si>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</si>
  <si>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</si>
  <si>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</si>
  <si>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</si>
  <si>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</si>
  <si>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</si>
  <si>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</si>
  <si>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</si>
  <si>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</si>
  <si>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</si>
  <si>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</si>
  <si>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</si>
  <si>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</si>
  <si>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</si>
  <si>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</si>
  <si>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</si>
  <si>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</si>
  <si>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</si>
  <si>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</si>
  <si>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</si>
  <si>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</si>
  <si>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</si>
  <si>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</si>
  <si>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</si>
  <si>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</si>
  <si>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</si>
  <si>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</si>
  <si>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</si>
  <si>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</si>
  <si>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</si>
  <si>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</si>
  <si>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</si>
  <si>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</si>
  <si>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</si>
  <si>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</si>
  <si>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</si>
  <si>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</si>
  <si>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</si>
  <si>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</si>
  <si>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</si>
  <si>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</si>
  <si>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</si>
  <si>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</si>
  <si>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</si>
  <si>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</si>
  <si>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</si>
  <si>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</si>
  <si>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</si>
  <si>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</si>
  <si>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</si>
  <si>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</si>
  <si>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</si>
  <si>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</si>
  <si>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</si>
  <si>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</si>
  <si>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</si>
  <si>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</si>
  <si>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</si>
  <si>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</si>
  <si>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</si>
  <si>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</si>
  <si>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</si>
  <si>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</si>
  <si>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</si>
  <si>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</si>
  <si>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</si>
  <si>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</si>
  <si>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</si>
  <si>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</si>
  <si>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</si>
  <si>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</si>
  <si>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</si>
  <si>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</si>
  <si>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</si>
  <si>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</si>
  <si>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</si>
  <si>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</si>
  <si>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</si>
  <si>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</si>
  <si>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</si>
  <si>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</si>
  <si>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</si>
  <si>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</si>
  <si>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</si>
  <si>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</si>
  <si>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</si>
  <si>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</si>
  <si>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</si>
  <si>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</si>
  <si>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</si>
  <si>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</si>
  <si>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</si>
  <si>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</si>
  <si>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</si>
  <si>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</si>
  <si>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</si>
  <si>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</si>
  <si>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</si>
  <si>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</si>
  <si>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</si>
  <si>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</si>
  <si>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</si>
  <si>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</si>
  <si>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</si>
  <si>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</si>
  <si>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</si>
  <si>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</si>
  <si>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</si>
  <si>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</si>
  <si>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</si>
  <si>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</si>
  <si>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</si>
  <si>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</si>
  <si>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</si>
  <si>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</si>
  <si>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</si>
  <si>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</si>
  <si>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</si>
  <si>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</si>
  <si>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</si>
  <si>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</si>
  <si>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</si>
  <si>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</si>
  <si>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</si>
  <si>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</si>
  <si>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</si>
  <si>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</si>
  <si>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</si>
  <si>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</si>
  <si>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</si>
  <si>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</si>
  <si>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</si>
  <si>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</si>
  <si>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</si>
  <si>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</si>
  <si>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</si>
  <si>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</si>
  <si>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</si>
  <si>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</si>
  <si>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</si>
  <si>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</si>
  <si>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</si>
  <si>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</si>
  <si>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</si>
  <si>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</si>
  <si>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</si>
  <si>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</si>
  <si>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</si>
  <si>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</si>
  <si>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</si>
  <si>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</si>
  <si>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</si>
  <si>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</si>
  <si>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</si>
  <si>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</si>
  <si>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</si>
  <si>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</si>
  <si>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</si>
  <si>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</si>
  <si>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</si>
  <si>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</si>
  <si>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</si>
  <si>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</si>
  <si>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</si>
  <si>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</si>
  <si>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</si>
  <si>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</si>
  <si>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</si>
  <si>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</si>
  <si>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</si>
  <si>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</si>
  <si>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</si>
  <si>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</si>
  <si>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</si>
  <si>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</si>
  <si>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</si>
  <si>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</si>
  <si>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</si>
  <si>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</si>
  <si>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</si>
  <si>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</si>
  <si>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</si>
  <si>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</si>
  <si>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</si>
  <si>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</si>
  <si>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</si>
  <si>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</si>
  <si>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</si>
  <si>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</si>
  <si>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</si>
  <si>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</si>
  <si>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</si>
  <si>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</si>
  <si>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</si>
  <si>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</si>
  <si>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</si>
  <si>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</si>
  <si>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</si>
  <si>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</si>
  <si>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</si>
  <si>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</si>
  <si>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</si>
  <si>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</si>
  <si>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</si>
  <si>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</si>
  <si>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</si>
  <si>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</si>
  <si>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</si>
  <si>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</si>
  <si>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</si>
  <si>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</si>
  <si>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</si>
  <si>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</si>
  <si>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</si>
  <si>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</si>
  <si>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</si>
  <si>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</si>
  <si>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</si>
  <si>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</si>
  <si>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</si>
  <si>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</si>
  <si>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</si>
  <si>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</si>
  <si>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</si>
  <si>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</si>
  <si>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</si>
  <si>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</si>
  <si>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</si>
  <si>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</si>
  <si>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</si>
  <si>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</si>
  <si>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</si>
  <si>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</si>
  <si>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</si>
  <si>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</si>
  <si>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</si>
  <si>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</si>
  <si>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</si>
  <si>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</si>
  <si>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</si>
  <si>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</si>
  <si>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</si>
  <si>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</si>
  <si>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</si>
  <si>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</si>
  <si>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</si>
  <si>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</si>
  <si>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</si>
  <si>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</si>
  <si>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</si>
  <si>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</si>
  <si>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</si>
  <si>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</si>
  <si>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</si>
  <si>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</si>
  <si>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</si>
  <si>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</si>
  <si>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</si>
  <si>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</si>
  <si>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</si>
  <si>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</si>
  <si>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</si>
  <si>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</si>
  <si>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</si>
  <si>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</si>
  <si>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</si>
  <si>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</si>
  <si>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</si>
  <si>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</si>
  <si>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</si>
  <si>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</si>
  <si>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</si>
  <si>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</si>
  <si>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</si>
  <si>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</si>
  <si>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</si>
  <si>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</si>
  <si>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</si>
  <si>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</si>
  <si>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</si>
  <si>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</si>
  <si>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</si>
  <si>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</si>
  <si>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</si>
  <si>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</si>
  <si>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</si>
  <si>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</si>
  <si>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</si>
  <si>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</si>
  <si>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</si>
  <si>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</si>
  <si>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</si>
  <si>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</si>
  <si>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</si>
  <si>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</si>
  <si>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</si>
  <si>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</si>
  <si>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</si>
  <si>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</si>
  <si>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</si>
  <si>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</si>
  <si>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</si>
  <si>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</si>
  <si>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</si>
  <si>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</si>
  <si>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</si>
  <si>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</si>
  <si>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</si>
  <si>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</si>
  <si>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</si>
  <si>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</si>
  <si>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</si>
  <si>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</si>
  <si>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</si>
  <si>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</si>
  <si>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</si>
  <si>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</si>
  <si>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</si>
  <si>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</si>
  <si>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</si>
  <si>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</si>
  <si>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</si>
  <si>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</si>
  <si>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</si>
  <si>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</si>
  <si>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</si>
  <si>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</si>
  <si>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</si>
  <si>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</si>
  <si>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</si>
  <si>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</si>
  <si>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</si>
  <si>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</si>
  <si>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</si>
  <si>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</si>
  <si>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</si>
  <si>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</si>
  <si>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</si>
  <si>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</si>
  <si>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</si>
  <si>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</si>
  <si>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</si>
  <si>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</si>
  <si>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</si>
  <si>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</si>
  <si>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</si>
  <si>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</si>
  <si>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</si>
  <si>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</si>
  <si>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</si>
  <si>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</si>
  <si>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</si>
  <si>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</si>
  <si>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</si>
  <si>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</si>
  <si>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</si>
  <si>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</si>
  <si>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</si>
  <si>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</si>
  <si>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</si>
  <si>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</si>
  <si>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</si>
  <si>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</si>
  <si>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</si>
  <si>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</si>
  <si>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</si>
  <si>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</si>
  <si>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</si>
  <si>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</si>
  <si>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</si>
  <si>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</si>
  <si>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</si>
  <si>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</si>
  <si>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</si>
  <si>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</si>
  <si>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</si>
  <si>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</si>
  <si>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</si>
  <si>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</si>
  <si>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</si>
  <si>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</si>
  <si>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</si>
  <si>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</si>
  <si>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</si>
  <si>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</si>
  <si>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</si>
  <si>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</si>
  <si>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</si>
  <si>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</si>
  <si>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</si>
  <si>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</si>
  <si>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</si>
  <si>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</si>
  <si>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</si>
  <si>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</si>
  <si>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</si>
  <si>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</si>
  <si>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</si>
  <si>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</si>
  <si>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</si>
  <si>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</si>
  <si>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</si>
  <si>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</si>
  <si>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</si>
  <si>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</si>
  <si>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</si>
  <si>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</si>
  <si>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</si>
  <si>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</si>
  <si>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</si>
  <si>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</si>
  <si>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</si>
  <si>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</si>
  <si>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</si>
  <si>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</si>
  <si>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</si>
  <si>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</si>
  <si>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</si>
  <si>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</si>
  <si>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</si>
  <si>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</si>
  <si>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</si>
  <si>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</si>
  <si>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</si>
  <si>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</si>
  <si>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</si>
  <si>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</si>
  <si>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</si>
  <si>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</si>
  <si>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</si>
  <si>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</si>
  <si>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</si>
  <si>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</si>
  <si>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</si>
  <si>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</si>
  <si>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</si>
  <si>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</si>
  <si>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</si>
  <si>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</si>
  <si>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</si>
  <si>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</si>
  <si>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</si>
  <si>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</si>
  <si>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</si>
  <si>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</si>
  <si>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</si>
  <si>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</si>
  <si>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</si>
  <si>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</si>
  <si>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</si>
  <si>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</si>
  <si>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</si>
  <si>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</si>
  <si>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</si>
  <si>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</si>
  <si>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</si>
  <si>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</si>
  <si>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</si>
  <si>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</si>
  <si>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</si>
  <si>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</si>
  <si>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</si>
  <si>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</si>
  <si>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</si>
  <si>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</si>
  <si>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</si>
  <si>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</si>
  <si>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</si>
  <si>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</si>
  <si>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</si>
  <si>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</si>
  <si>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</si>
  <si>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</si>
  <si>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</si>
  <si>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</si>
  <si>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</si>
  <si>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</si>
  <si>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</si>
  <si>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</si>
  <si>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</si>
  <si>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</si>
  <si>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</si>
  <si>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</si>
  <si>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</si>
  <si>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</si>
  <si>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</si>
  <si>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</si>
  <si>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</si>
  <si>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</si>
  <si>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</si>
  <si>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</si>
  <si>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</si>
  <si>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</si>
  <si>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</si>
  <si>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</si>
  <si>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</si>
  <si>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</si>
  <si>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</si>
  <si>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</si>
  <si>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</si>
  <si>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</si>
  <si>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</si>
  <si>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</si>
  <si>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</si>
  <si>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</si>
  <si>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</si>
  <si>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</si>
  <si>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</si>
  <si>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</si>
  <si>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</si>
  <si>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</si>
  <si>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</si>
  <si>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</si>
  <si>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</si>
  <si>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</si>
  <si>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</si>
  <si>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</si>
  <si>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</si>
  <si>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</si>
  <si>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</si>
  <si>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</si>
  <si>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</si>
  <si>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</si>
  <si>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</si>
  <si>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</si>
  <si>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</si>
  <si>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</si>
  <si>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</si>
  <si>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</si>
  <si>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</si>
  <si>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</si>
  <si>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</si>
  <si>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</si>
  <si>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</si>
  <si>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</si>
  <si>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</si>
  <si>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</si>
  <si>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</si>
  <si>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</si>
  <si>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</si>
  <si>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</si>
  <si>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</si>
  <si>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</si>
  <si>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</si>
  <si>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</si>
  <si>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</si>
  <si>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</si>
  <si>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</si>
  <si>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</si>
  <si>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</si>
  <si>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</si>
  <si>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</si>
  <si>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</si>
  <si>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</si>
  <si>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</si>
  <si>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</si>
  <si>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</si>
  <si>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</si>
  <si>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</si>
  <si>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</si>
  <si>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</si>
  <si>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</si>
  <si>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</si>
  <si>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</si>
  <si>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</si>
  <si>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</si>
  <si>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</si>
  <si>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</si>
  <si>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</si>
  <si>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</si>
  <si>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</si>
  <si>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</si>
  <si>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</si>
  <si>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</si>
  <si>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</si>
  <si>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</si>
  <si>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</si>
  <si>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</si>
  <si>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</si>
  <si>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</si>
  <si>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</si>
  <si>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</si>
  <si>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</si>
  <si>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</si>
  <si>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</si>
  <si>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</si>
  <si>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</si>
  <si>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</si>
  <si>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</si>
  <si>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</si>
  <si>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</si>
  <si>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</si>
  <si>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</si>
  <si>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</si>
  <si>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</si>
  <si>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</si>
  <si>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</si>
  <si>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</si>
  <si>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</si>
  <si>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</si>
  <si>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</si>
  <si>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</si>
  <si>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</si>
  <si>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</si>
  <si>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</si>
  <si>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</si>
  <si>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</si>
  <si>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</si>
  <si>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</si>
  <si>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</si>
  <si>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</si>
  <si>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</si>
  <si>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</si>
  <si>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</si>
  <si>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</si>
  <si>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</si>
  <si>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</si>
  <si>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</si>
  <si>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</si>
  <si>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</si>
  <si>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</si>
  <si>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</si>
  <si>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</si>
  <si>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</si>
  <si>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</si>
  <si>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</si>
  <si>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</si>
  <si>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</si>
  <si>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</si>
  <si>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</si>
  <si>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</si>
  <si>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</si>
  <si>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</si>
  <si>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</si>
  <si>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</si>
  <si>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</si>
  <si>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</si>
  <si>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</si>
  <si>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</si>
  <si>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</si>
  <si>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</si>
  <si>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</si>
  <si>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</si>
  <si>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</si>
  <si>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</si>
  <si>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</si>
  <si>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</si>
  <si>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</si>
  <si>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</si>
  <si>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</si>
  <si>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</si>
  <si>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</si>
  <si>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</si>
  <si>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</si>
  <si>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</si>
  <si>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</si>
  <si>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</si>
  <si>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</si>
  <si>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</si>
  <si>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</si>
  <si>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</si>
  <si>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</si>
  <si>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</si>
  <si>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</si>
  <si>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</si>
  <si>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</si>
  <si>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</si>
  <si>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</si>
  <si>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</si>
  <si>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</si>
  <si>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</si>
  <si>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</si>
  <si>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</si>
  <si>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</si>
  <si>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</si>
  <si>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</si>
  <si>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</si>
  <si>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</si>
  <si>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</si>
  <si>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</si>
  <si>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</si>
  <si>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</si>
  <si>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</si>
  <si>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</si>
  <si>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</si>
  <si>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</si>
  <si>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</si>
  <si>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</si>
  <si>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</si>
  <si>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</si>
  <si>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</si>
  <si>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</si>
  <si>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</si>
  <si>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</si>
  <si>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</si>
  <si>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</si>
  <si>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</si>
  <si>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</si>
  <si>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</si>
  <si>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</si>
  <si>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</si>
  <si>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</si>
  <si>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</si>
  <si>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</si>
  <si>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</si>
  <si>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</si>
  <si>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</si>
  <si>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</si>
  <si>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</si>
  <si>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</si>
  <si>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</si>
  <si>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</si>
  <si>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</si>
  <si>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</si>
  <si>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</si>
  <si>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</si>
  <si>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</si>
  <si>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</si>
  <si>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</si>
  <si>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</si>
  <si>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</si>
  <si>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</si>
  <si>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</si>
  <si>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</si>
  <si>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</si>
  <si>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</si>
  <si>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</si>
  <si>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</si>
  <si>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</si>
  <si>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</si>
  <si>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</si>
  <si>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</si>
  <si>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</si>
  <si>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</si>
  <si>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</si>
  <si>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</si>
  <si>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</si>
  <si>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</si>
  <si>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</si>
  <si>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</si>
  <si>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</si>
  <si>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</si>
  <si>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</si>
  <si>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</si>
  <si>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</si>
  <si>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</si>
  <si>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</si>
  <si>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</si>
  <si>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</si>
  <si>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</si>
  <si>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</si>
  <si>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</si>
  <si>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</si>
  <si>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</si>
  <si>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</si>
  <si>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</si>
  <si>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</si>
  <si>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</si>
  <si>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</si>
  <si>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</si>
  <si>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</si>
  <si>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</si>
  <si>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</si>
  <si>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</si>
  <si>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</si>
  <si>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</si>
  <si>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</si>
  <si>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</si>
  <si>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</si>
  <si>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</si>
  <si>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</si>
  <si>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</si>
  <si>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</si>
  <si>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</si>
  <si>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</si>
  <si>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</si>
  <si>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</si>
  <si>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</si>
  <si>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</si>
  <si>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</si>
  <si>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</si>
  <si>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</si>
  <si>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</si>
  <si>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</si>
  <si>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</si>
  <si>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</si>
  <si>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</si>
  <si>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</si>
  <si>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</si>
  <si>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</si>
  <si>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</si>
  <si>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</si>
  <si>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</si>
  <si>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</si>
  <si>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</si>
  <si>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</si>
  <si>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</si>
  <si>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</si>
  <si>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</si>
  <si>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</si>
  <si>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</si>
  <si>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</si>
  <si>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</si>
  <si>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</si>
  <si>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</si>
  <si>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</si>
  <si>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</si>
  <si>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</si>
  <si>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</si>
  <si>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</si>
  <si>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</si>
  <si>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</si>
  <si>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</si>
  <si>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</si>
  <si>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</si>
  <si>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</si>
  <si>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</si>
  <si>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</si>
  <si>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</si>
  <si>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</si>
  <si>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</si>
  <si>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</si>
  <si>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</si>
  <si>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</si>
  <si>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</si>
  <si>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</si>
  <si>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</si>
  <si>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</si>
  <si>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</si>
  <si>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</si>
  <si>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</si>
  <si>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</si>
  <si>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</si>
  <si>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</si>
  <si>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</si>
  <si>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</si>
  <si>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</si>
  <si>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</si>
  <si>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</si>
  <si>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</si>
  <si>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</si>
  <si>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</si>
  <si>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</si>
  <si>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</si>
  <si>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</si>
  <si>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</si>
  <si>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</si>
  <si>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</si>
  <si>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</si>
  <si>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</si>
  <si>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</si>
  <si>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</si>
  <si>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</si>
  <si>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</si>
  <si>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</si>
  <si>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</si>
  <si>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</si>
  <si>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</si>
  <si>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</si>
  <si>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</si>
  <si>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</si>
  <si>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</si>
  <si>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</si>
  <si>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</si>
  <si>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</si>
  <si>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</si>
  <si>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</si>
  <si>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</si>
  <si>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</si>
  <si>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</si>
  <si>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</si>
  <si>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</si>
  <si>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</si>
  <si>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</si>
  <si>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</si>
  <si>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</si>
  <si>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</si>
  <si>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</si>
  <si>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</si>
  <si>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</si>
  <si>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</si>
  <si>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</si>
  <si>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</si>
  <si>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</si>
  <si>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</si>
  <si>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</si>
  <si>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</si>
  <si>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</si>
  <si>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</si>
  <si>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</si>
  <si>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</si>
  <si>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</si>
  <si>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</si>
  <si>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</si>
  <si>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</si>
  <si>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</si>
  <si>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</si>
  <si>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</si>
  <si>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</si>
  <si>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</si>
  <si>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</si>
  <si>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</si>
  <si>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</si>
  <si>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</si>
  <si>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</si>
  <si>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</si>
  <si>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</si>
  <si>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</si>
  <si>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</si>
  <si>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</si>
  <si>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</si>
  <si>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</si>
  <si>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</si>
  <si>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</si>
  <si>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</si>
  <si>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</si>
  <si>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</si>
  <si>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</si>
  <si>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</si>
  <si>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</si>
  <si>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</si>
  <si>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</si>
  <si>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</si>
  <si>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</si>
  <si>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</si>
  <si>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</si>
  <si>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</si>
  <si>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</si>
  <si>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</si>
  <si>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</si>
  <si>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</si>
  <si>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</si>
  <si>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</si>
  <si>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</si>
  <si>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</si>
  <si>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</si>
  <si>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</si>
  <si>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</si>
  <si>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</si>
  <si>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</si>
  <si>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</si>
  <si>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</si>
  <si>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</si>
  <si>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</si>
  <si>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</si>
  <si>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</si>
  <si>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</si>
  <si>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</si>
  <si>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</si>
  <si>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</si>
  <si>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</si>
  <si>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</si>
  <si>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</si>
  <si>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</si>
  <si>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</si>
  <si>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</si>
  <si>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</si>
  <si>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</si>
  <si>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</si>
  <si>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</si>
  <si>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</si>
  <si>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</si>
  <si>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</si>
  <si>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</si>
  <si>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</si>
  <si>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</si>
  <si>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</si>
  <si>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</si>
  <si>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</si>
  <si>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</si>
  <si>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</si>
  <si>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</si>
  <si>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</si>
  <si>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</si>
  <si>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</si>
  <si>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</si>
  <si>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</si>
  <si>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</si>
  <si>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</si>
  <si>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</si>
  <si>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</si>
  <si>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</si>
  <si>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</si>
  <si>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</si>
  <si>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</si>
  <si>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</si>
  <si>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</si>
  <si>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</si>
  <si>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</si>
  <si>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</si>
  <si>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</si>
  <si>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</si>
  <si>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</si>
  <si>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</si>
  <si>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</si>
  <si>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</si>
  <si>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</si>
  <si>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</si>
  <si>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</si>
  <si>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</si>
  <si>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</si>
  <si>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</si>
  <si>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</si>
  <si>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</si>
  <si>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</si>
  <si>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</si>
  <si>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</si>
  <si>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</si>
  <si>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</si>
  <si>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</si>
  <si>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</si>
  <si>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</si>
  <si>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</si>
  <si>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</si>
  <si>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</si>
  <si>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</si>
  <si>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</si>
  <si>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</si>
  <si>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</si>
  <si>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</si>
  <si>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</si>
  <si>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</si>
  <si>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</si>
  <si>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</si>
  <si>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</si>
  <si>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</si>
  <si>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</si>
  <si>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</si>
  <si>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</si>
  <si>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</si>
  <si>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</si>
  <si>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</si>
  <si>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</si>
  <si>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</si>
  <si>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</si>
  <si>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</si>
  <si>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</si>
  <si>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</si>
  <si>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</si>
  <si>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</si>
  <si>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</si>
  <si>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</si>
  <si>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</si>
  <si>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</si>
  <si>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</si>
  <si>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</si>
  <si>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</si>
  <si>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</si>
  <si>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</si>
  <si>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</si>
  <si>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</si>
  <si>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</si>
  <si>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</si>
  <si>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</si>
  <si>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</si>
  <si>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</si>
  <si>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</si>
  <si>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</si>
  <si>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</si>
  <si>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</si>
  <si>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</si>
  <si>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</si>
  <si>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</si>
  <si>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</si>
  <si>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</si>
  <si>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</si>
  <si>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</si>
  <si>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</si>
  <si>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</si>
  <si>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</si>
  <si>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</si>
  <si>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</si>
  <si>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</si>
  <si>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</si>
  <si>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</si>
  <si>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</si>
  <si>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</si>
  <si>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</si>
  <si>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</si>
  <si>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</si>
  <si>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</si>
  <si>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</si>
  <si>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</si>
  <si>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</si>
  <si>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</si>
  <si>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</si>
  <si>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</si>
  <si>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</si>
  <si>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</si>
  <si>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</si>
  <si>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</si>
  <si>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</si>
  <si>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</si>
  <si>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</si>
  <si>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</si>
  <si>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</si>
  <si>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</si>
  <si>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</si>
  <si>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</si>
  <si>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</si>
  <si>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</si>
  <si>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</si>
  <si>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</si>
  <si>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</si>
  <si>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</si>
  <si>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</si>
  <si>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</si>
  <si>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</si>
  <si>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</si>
  <si>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</si>
  <si>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</si>
  <si>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</si>
  <si>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</si>
  <si>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</si>
  <si>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</si>
  <si>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</si>
  <si>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</si>
  <si>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</si>
  <si>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</si>
  <si>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</si>
  <si>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</si>
  <si>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</si>
  <si>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</si>
  <si>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</si>
  <si>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</si>
  <si>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</si>
  <si>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</si>
  <si>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</si>
  <si>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</si>
  <si>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</si>
  <si>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</si>
  <si>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</si>
  <si>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</si>
  <si>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</si>
  <si>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</si>
  <si>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</si>
  <si>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</si>
  <si>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</si>
  <si>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</si>
  <si>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</si>
  <si>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</si>
  <si>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</si>
  <si>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</si>
  <si>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</si>
  <si>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</si>
  <si>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</si>
  <si>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</si>
  <si>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</si>
  <si>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</si>
  <si>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</si>
  <si>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</si>
  <si>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</si>
  <si>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</si>
  <si>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</si>
  <si>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</si>
  <si>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</si>
  <si>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</si>
  <si>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</si>
  <si>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</si>
  <si>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</si>
  <si>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</si>
  <si>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</si>
  <si>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</si>
  <si>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</si>
  <si>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</si>
  <si>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</si>
  <si>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</si>
  <si>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</si>
  <si>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</si>
  <si>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</si>
  <si>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</si>
  <si>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</si>
  <si>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</si>
  <si>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</si>
  <si>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</si>
  <si>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</si>
  <si>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</si>
  <si>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</si>
  <si>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</si>
  <si>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</si>
  <si>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</si>
  <si>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</si>
  <si>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</si>
  <si>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</si>
  <si>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</si>
  <si>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</si>
  <si>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</si>
  <si>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</si>
  <si>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</si>
  <si>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</si>
  <si>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</si>
  <si>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</si>
  <si>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</si>
  <si>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</si>
  <si>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</si>
  <si>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</si>
  <si>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</si>
  <si>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</si>
  <si>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</si>
  <si>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</si>
  <si>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</si>
  <si>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</si>
  <si>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</si>
  <si>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</si>
  <si>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</si>
  <si>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</si>
  <si>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</si>
  <si>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</si>
  <si>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</si>
  <si>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</si>
  <si>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</si>
  <si>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</si>
  <si>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</si>
  <si>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</si>
  <si>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</si>
  <si>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</si>
  <si>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</si>
  <si>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</si>
  <si>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</si>
  <si>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</si>
  <si>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</si>
  <si>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</si>
  <si>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</si>
  <si>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</si>
  <si>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</si>
  <si>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</si>
  <si>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</si>
  <si>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</si>
  <si>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</si>
  <si>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</si>
  <si>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</si>
  <si>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</si>
  <si>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</si>
  <si>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</si>
  <si>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</si>
  <si>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</si>
  <si>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</si>
  <si>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</si>
  <si>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</si>
  <si>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</si>
  <si>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</si>
  <si>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</si>
  <si>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</si>
  <si>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</si>
  <si>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</si>
  <si>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</si>
  <si>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</si>
  <si>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</si>
  <si>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</si>
  <si>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</si>
  <si>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</si>
  <si>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</si>
  <si>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</si>
  <si>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</si>
  <si>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</si>
  <si>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</si>
  <si>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</si>
  <si>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</si>
  <si>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</si>
  <si>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</si>
  <si>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</si>
  <si>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</si>
  <si>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</si>
  <si>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</si>
  <si>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</si>
  <si>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</si>
  <si>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</si>
  <si>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</si>
  <si>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</si>
  <si>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</si>
  <si>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</si>
  <si>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</si>
  <si>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</si>
  <si>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</si>
  <si>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</si>
  <si>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</si>
  <si>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</si>
  <si>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</si>
  <si>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</si>
  <si>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</si>
  <si>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</si>
  <si>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</si>
  <si>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</si>
  <si>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</si>
  <si>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</si>
  <si>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</si>
  <si>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</si>
  <si>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</si>
  <si>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</si>
  <si>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</si>
  <si>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</si>
  <si>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</si>
  <si>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</si>
  <si>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</si>
  <si>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</si>
  <si>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</si>
  <si>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</si>
  <si>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</si>
  <si>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</si>
  <si>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</si>
  <si>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</si>
  <si>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</si>
  <si>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</si>
  <si>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</si>
  <si>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</si>
  <si>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</si>
  <si>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</si>
  <si>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</si>
  <si>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</si>
  <si>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</si>
  <si>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</si>
  <si>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</si>
  <si>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</si>
  <si>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</si>
  <si>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</si>
  <si>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</si>
  <si>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</si>
  <si>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</si>
  <si>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</si>
  <si>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</si>
  <si>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</si>
  <si>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</si>
  <si>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</si>
  <si>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</si>
  <si>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</si>
  <si>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</si>
  <si>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</si>
  <si>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</si>
  <si>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</si>
  <si>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</si>
  <si>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</si>
  <si>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</si>
  <si>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</si>
  <si>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</si>
  <si>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</si>
  <si>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</si>
  <si>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</si>
  <si>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</si>
  <si>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</si>
  <si>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</si>
  <si>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</si>
  <si>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</si>
  <si>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</si>
  <si>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</si>
  <si>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</si>
  <si>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</si>
  <si>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</si>
  <si>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</si>
  <si>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</si>
  <si>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</si>
  <si>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</si>
  <si>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</si>
  <si>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</si>
  <si>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</si>
  <si>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</si>
  <si>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</si>
  <si>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</si>
  <si>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</si>
  <si>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</si>
  <si>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</si>
  <si>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</si>
  <si>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</si>
  <si>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</si>
  <si>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</si>
  <si>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</si>
  <si>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</si>
  <si>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</si>
  <si>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</si>
  <si>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</si>
  <si>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</si>
  <si>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</si>
  <si>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</si>
  <si>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</si>
  <si>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</si>
  <si>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</si>
  <si>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</si>
  <si>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</si>
  <si>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</si>
  <si>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</si>
  <si>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</si>
  <si>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</si>
  <si>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</si>
  <si>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</si>
  <si>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</si>
  <si>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</si>
  <si>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</si>
  <si>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</si>
  <si>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</si>
  <si>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</si>
  <si>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</si>
  <si>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</si>
  <si>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</si>
  <si>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</si>
  <si>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</si>
  <si>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</si>
  <si>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</si>
  <si>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</si>
  <si>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</si>
  <si>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</si>
  <si>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</si>
  <si>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</si>
  <si>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</si>
  <si>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</si>
  <si>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</si>
  <si>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</si>
  <si>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</si>
  <si>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</si>
  <si>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</si>
  <si>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</si>
  <si>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</si>
  <si>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</si>
  <si>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</si>
  <si>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</si>
  <si>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</si>
  <si>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</si>
  <si>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</si>
  <si>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</si>
  <si>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</si>
  <si>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</si>
  <si>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</si>
  <si>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</si>
  <si>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</si>
  <si>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</si>
  <si>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</si>
  <si>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</si>
  <si>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</si>
  <si>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</si>
  <si>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</si>
  <si>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</si>
  <si>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</si>
  <si>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</si>
  <si>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</si>
  <si>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</si>
  <si>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</si>
  <si>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</si>
  <si>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</si>
  <si>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</si>
  <si>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</si>
  <si>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</si>
  <si>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</si>
  <si>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</si>
  <si>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</si>
  <si>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</si>
  <si>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</si>
  <si>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</si>
  <si>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</si>
  <si>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</si>
  <si>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</si>
  <si>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</si>
  <si>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</si>
  <si>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</si>
  <si>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</si>
  <si>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</si>
  <si>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</si>
  <si>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</si>
  <si>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</si>
  <si>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</si>
  <si>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</si>
  <si>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</si>
  <si>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</si>
  <si>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</si>
  <si>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</si>
  <si>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</si>
  <si>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</si>
  <si>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</si>
  <si>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</si>
  <si>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</si>
  <si>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</si>
  <si>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</si>
  <si>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</si>
  <si>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</si>
  <si>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</si>
  <si>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</si>
  <si>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</si>
  <si>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</si>
  <si>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</si>
  <si>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</si>
  <si>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</si>
  <si>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</si>
  <si>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</si>
  <si>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</si>
  <si>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</si>
  <si>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</si>
  <si>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</si>
  <si>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</si>
  <si>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</si>
  <si>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</si>
  <si>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</si>
  <si>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</si>
  <si>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</si>
  <si>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</si>
  <si>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</si>
  <si>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</si>
  <si>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</si>
  <si>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</si>
  <si>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</si>
  <si>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</si>
  <si>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</si>
  <si>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</si>
  <si>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</si>
  <si>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</si>
  <si>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</si>
  <si>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</si>
  <si>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</si>
  <si>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</si>
  <si>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</si>
  <si>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</si>
  <si>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</si>
  <si>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</si>
  <si>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</si>
  <si>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</si>
  <si>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</si>
  <si>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</si>
  <si>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</si>
  <si>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</si>
  <si>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</si>
  <si>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</si>
  <si>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</si>
  <si>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</si>
  <si>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</si>
  <si>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</si>
  <si>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</si>
  <si>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</si>
  <si>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</si>
  <si>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</si>
  <si>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</si>
  <si>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</si>
  <si>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</si>
  <si>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</si>
  <si>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</si>
  <si>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</si>
  <si>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</si>
  <si>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</si>
  <si>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</si>
  <si>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</si>
  <si>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</si>
  <si>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</si>
  <si>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</si>
  <si>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</si>
  <si>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</si>
  <si>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</si>
  <si>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</si>
  <si>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</si>
  <si>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</si>
  <si>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</si>
  <si>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</si>
  <si>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</si>
  <si>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</si>
  <si>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</si>
  <si>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</si>
  <si>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</si>
  <si>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</si>
  <si>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</si>
  <si>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</si>
  <si>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</si>
  <si>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</si>
  <si>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</si>
  <si>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</si>
  <si>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</si>
  <si>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</si>
  <si>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</si>
  <si>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</si>
  <si>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</si>
  <si>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</si>
  <si>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</si>
  <si>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</si>
  <si>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</si>
  <si>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</si>
  <si>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</si>
  <si>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</si>
  <si>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</si>
  <si>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</si>
  <si>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</si>
  <si>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</si>
  <si>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</si>
  <si>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</si>
  <si>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</si>
  <si>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</si>
  <si>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</si>
  <si>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</si>
  <si>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</si>
  <si>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</si>
  <si>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</si>
  <si>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</si>
  <si>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</si>
  <si>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</si>
  <si>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</si>
  <si>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</si>
  <si>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</si>
  <si>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</si>
  <si>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</si>
  <si>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</si>
  <si>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</si>
  <si>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</si>
  <si>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</si>
  <si>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</si>
  <si>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</si>
  <si>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</si>
  <si>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</si>
  <si>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</si>
  <si>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</si>
  <si>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</si>
  <si>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</si>
  <si>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</si>
  <si>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</si>
  <si>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</si>
  <si>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</si>
  <si>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</si>
  <si>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</si>
  <si>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</si>
  <si>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</si>
  <si>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</si>
  <si>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</si>
  <si>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</si>
  <si>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</si>
  <si>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</si>
  <si>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</si>
  <si>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</si>
  <si>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</si>
  <si>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</si>
  <si>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</si>
  <si>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</si>
  <si>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</si>
  <si>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</si>
  <si>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</si>
  <si>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</si>
  <si>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</si>
  <si>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</si>
  <si>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</si>
  <si>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</si>
  <si>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</si>
  <si>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</si>
  <si>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</si>
  <si>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</si>
  <si>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</si>
  <si>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</si>
  <si>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</si>
  <si>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</si>
  <si>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</si>
  <si>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</si>
  <si>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</si>
  <si>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</si>
  <si>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</si>
  <si>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</si>
  <si>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</si>
  <si>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</si>
  <si>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</si>
  <si>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</si>
  <si>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</si>
  <si>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</si>
  <si>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</si>
  <si>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</si>
  <si>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</si>
  <si>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</si>
  <si>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</si>
  <si>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</si>
  <si>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</si>
  <si>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</si>
  <si>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</si>
  <si>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</si>
  <si>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</si>
  <si>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</si>
  <si>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</si>
  <si>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</si>
  <si>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</si>
  <si>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</si>
  <si>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</si>
  <si>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</si>
  <si>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</si>
  <si>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</si>
  <si>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</si>
  <si>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</si>
  <si>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</si>
  <si>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</si>
  <si>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</si>
  <si>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</si>
  <si>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</si>
  <si>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</si>
  <si>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</si>
  <si>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</si>
  <si>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</si>
  <si>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</si>
  <si>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</si>
  <si>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</si>
  <si>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</si>
  <si>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</si>
  <si>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</si>
  <si>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</si>
  <si>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</si>
  <si>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</si>
  <si>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</si>
  <si>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</si>
  <si>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</si>
  <si>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</si>
  <si>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</si>
  <si>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</si>
  <si>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</si>
  <si>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</si>
  <si>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</si>
  <si>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</si>
  <si>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</si>
  <si>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</si>
  <si>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</si>
  <si>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</si>
  <si>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</si>
  <si>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</si>
  <si>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</si>
  <si>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</si>
  <si>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</si>
  <si>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</si>
  <si>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</si>
  <si>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</si>
  <si>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</si>
  <si>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</si>
  <si>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</si>
  <si>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</si>
  <si>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</si>
  <si>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</si>
  <si>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</si>
  <si>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</si>
  <si>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</si>
  <si>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</si>
  <si>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</si>
  <si>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</si>
  <si>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</si>
  <si>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</si>
  <si>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</si>
  <si>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</si>
  <si>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</si>
  <si>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</si>
  <si>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</si>
  <si>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</si>
  <si>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</si>
  <si>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</si>
  <si>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</si>
  <si>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</si>
  <si>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</si>
  <si>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</si>
  <si>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</si>
  <si>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</si>
  <si>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</si>
  <si>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</si>
  <si>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</si>
  <si>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</si>
  <si>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</si>
  <si>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</si>
  <si>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</si>
  <si>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</si>
  <si>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</si>
  <si>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</si>
  <si>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</si>
  <si>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</si>
  <si>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</si>
  <si>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</si>
  <si>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</si>
  <si>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</si>
  <si>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</si>
  <si>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</si>
  <si>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</si>
  <si>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</si>
  <si>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</si>
  <si>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</si>
  <si>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</si>
  <si>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</si>
  <si>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</si>
  <si>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</si>
  <si>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</si>
  <si>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</si>
  <si>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</si>
  <si>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</si>
  <si>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</si>
  <si>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</si>
  <si>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</si>
  <si>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</si>
  <si>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</si>
  <si>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</si>
  <si>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</si>
  <si>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</si>
  <si>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</si>
  <si>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</si>
  <si>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</si>
  <si>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</si>
  <si>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</si>
  <si>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</si>
  <si>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</si>
  <si>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</si>
  <si>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</si>
  <si>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</si>
  <si>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</si>
  <si>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</si>
  <si>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</si>
  <si>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</si>
  <si>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</si>
  <si>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</si>
  <si>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</si>
  <si>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</si>
  <si>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</si>
  <si>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</si>
  <si>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</si>
  <si>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</si>
  <si>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</si>
  <si>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</si>
  <si>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</si>
  <si>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</si>
  <si>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</si>
  <si>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</si>
  <si>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</si>
  <si>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</si>
  <si>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</si>
  <si>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</si>
  <si>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</si>
  <si>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</si>
  <si>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</si>
  <si>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</si>
  <si>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</si>
  <si>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</si>
  <si>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</si>
  <si>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</si>
  <si>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</si>
  <si>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</si>
  <si>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</si>
  <si>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</si>
  <si>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</si>
  <si>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</si>
  <si>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</si>
  <si>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</si>
  <si>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</si>
  <si>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</si>
  <si>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</si>
  <si>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</si>
  <si>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</si>
  <si>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</si>
  <si>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</si>
  <si>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</si>
  <si>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</si>
  <si>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</si>
  <si>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</si>
  <si>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</si>
  <si>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</si>
  <si>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</si>
  <si>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</si>
  <si>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</si>
  <si>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</si>
  <si>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</si>
  <si>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</si>
  <si>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</si>
  <si>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</si>
  <si>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</si>
  <si>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</si>
  <si>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</si>
  <si>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</si>
  <si>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</si>
  <si>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</si>
  <si>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</si>
  <si>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</si>
  <si>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</si>
  <si>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</si>
  <si>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</si>
  <si>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</si>
  <si>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</si>
  <si>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</si>
  <si>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</si>
  <si>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</si>
  <si>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</si>
  <si>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</si>
  <si>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</si>
  <si>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</si>
  <si>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</si>
  <si>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</si>
  <si>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</si>
  <si>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</si>
  <si>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</si>
  <si>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</si>
  <si>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</si>
  <si>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</si>
  <si>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</si>
  <si>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</si>
  <si>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</si>
  <si>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</si>
  <si>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</si>
  <si>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</si>
  <si>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</si>
  <si>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</si>
  <si>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</si>
  <si>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</si>
  <si>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</si>
  <si>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</si>
  <si>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</si>
  <si>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</si>
  <si>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</si>
  <si>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</si>
  <si>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</si>
  <si>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</si>
  <si>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</si>
  <si>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</si>
  <si>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</si>
  <si>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</si>
  <si>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</si>
  <si>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</si>
  <si>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</si>
  <si>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</si>
  <si>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</si>
  <si>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</si>
  <si>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</si>
  <si>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</si>
  <si>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</si>
  <si>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</si>
  <si>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</si>
  <si>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</si>
  <si>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</si>
  <si>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</si>
  <si>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</si>
  <si>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</si>
  <si>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</si>
  <si>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</si>
  <si>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</si>
  <si>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</si>
  <si>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</si>
  <si>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</si>
  <si>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</si>
  <si>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</si>
  <si>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</si>
  <si>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</si>
  <si>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</si>
  <si>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</si>
  <si>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</si>
  <si>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</si>
  <si>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</si>
  <si>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</si>
  <si>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</si>
  <si>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</si>
  <si>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</si>
  <si>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</si>
  <si>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</si>
  <si>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</si>
  <si>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</si>
  <si>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</si>
  <si>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</si>
  <si>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</si>
  <si>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</si>
  <si>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</si>
  <si>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</si>
  <si>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</si>
  <si>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</si>
  <si>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</si>
  <si>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</si>
  <si>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</si>
  <si>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</si>
  <si>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</si>
  <si>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</si>
  <si>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</si>
  <si>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</si>
  <si>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</si>
  <si>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</si>
  <si>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</si>
  <si>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</si>
  <si>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</si>
  <si>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</si>
  <si>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</si>
  <si>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</si>
  <si>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</si>
  <si>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</si>
  <si>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</si>
  <si>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</si>
  <si>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</si>
  <si>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</si>
  <si>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</si>
  <si>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</si>
  <si>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</si>
  <si>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</si>
  <si>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</si>
  <si>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</si>
  <si>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</si>
  <si>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</si>
  <si>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</si>
  <si>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</si>
  <si>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</si>
  <si>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</si>
  <si>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</si>
  <si>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</si>
  <si>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</si>
  <si>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</si>
  <si>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</si>
  <si>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</si>
  <si>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</si>
  <si>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</si>
  <si>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</si>
  <si>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</si>
  <si>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</si>
  <si>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</si>
  <si>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</si>
  <si>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</si>
  <si>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</si>
  <si>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</si>
  <si>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</si>
  <si>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</si>
  <si>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</si>
  <si>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</si>
  <si>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</si>
  <si>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</si>
  <si>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</si>
  <si>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</si>
  <si>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</si>
  <si>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</si>
  <si>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</si>
  <si>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</si>
  <si>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</si>
  <si>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</si>
  <si>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</si>
  <si>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</si>
  <si>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</si>
  <si>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</si>
  <si>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</si>
  <si>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</si>
  <si>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</si>
  <si>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</si>
  <si>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</si>
  <si>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</si>
  <si>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</si>
  <si>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</si>
  <si>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</si>
  <si>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</si>
  <si>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</si>
  <si>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</si>
  <si>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</si>
  <si>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</si>
  <si>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</si>
  <si>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</si>
  <si>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</si>
  <si>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</si>
  <si>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</si>
  <si>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</si>
  <si>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</si>
  <si>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</si>
  <si>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</si>
  <si>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</si>
  <si>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</si>
  <si>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</si>
  <si>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</si>
  <si>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</si>
  <si>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</si>
  <si>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</si>
  <si>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</si>
  <si>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</si>
  <si>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</si>
  <si>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</si>
  <si>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</si>
  <si>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</si>
  <si>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</si>
  <si>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</si>
  <si>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</si>
  <si>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</si>
  <si>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</si>
  <si>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</si>
  <si>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</si>
  <si>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</si>
  <si>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</si>
  <si>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</si>
  <si>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</si>
  <si>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</si>
  <si>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</si>
  <si>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</si>
  <si>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</si>
  <si>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</si>
  <si>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</si>
  <si>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</si>
  <si>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</si>
  <si>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</si>
  <si>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</si>
  <si>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</si>
  <si>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</si>
  <si>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</si>
  <si>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</si>
  <si>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</si>
  <si>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</si>
  <si>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</si>
  <si>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</si>
  <si>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</si>
  <si>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</si>
  <si>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</si>
  <si>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</si>
  <si>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</si>
  <si>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</si>
  <si>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</si>
  <si>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</si>
  <si>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</si>
  <si>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</si>
  <si>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</si>
  <si>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</si>
  <si>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</si>
  <si>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</si>
  <si>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</si>
  <si>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</si>
  <si>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</si>
  <si>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</si>
  <si>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</si>
  <si>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</si>
  <si>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</si>
  <si>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</si>
  <si>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</si>
  <si>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</si>
  <si>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</si>
  <si>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</si>
  <si>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</si>
  <si>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</si>
  <si>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</si>
  <si>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</si>
  <si>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</si>
  <si>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</si>
  <si>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</si>
  <si>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</si>
  <si>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</si>
  <si>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</si>
  <si>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</si>
  <si>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</si>
  <si>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</si>
  <si>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</si>
  <si>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</si>
  <si>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</si>
  <si>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</si>
  <si>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</si>
  <si>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</si>
  <si>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</si>
  <si>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</si>
  <si>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</si>
  <si>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</si>
  <si>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</si>
  <si>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</si>
  <si>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</si>
  <si>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</si>
  <si>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</si>
  <si>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</si>
  <si>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</si>
  <si>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</si>
  <si>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</si>
  <si>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</si>
  <si>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</si>
  <si>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</si>
  <si>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</si>
  <si>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</si>
  <si>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</si>
  <si>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</si>
  <si>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</si>
  <si>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</si>
  <si>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</si>
  <si>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</si>
  <si>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</si>
  <si>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</si>
  <si>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</si>
  <si>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</si>
  <si>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</si>
  <si>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</si>
  <si>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</si>
  <si>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</si>
  <si>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</si>
  <si>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</si>
  <si>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</si>
  <si>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</si>
  <si>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</si>
  <si>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</si>
  <si>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</si>
  <si>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</si>
  <si>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</si>
  <si>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</si>
  <si>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</si>
  <si>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</si>
  <si>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</si>
  <si>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</si>
  <si>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</si>
  <si>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</si>
  <si>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</si>
  <si>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</si>
  <si>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</si>
  <si>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</si>
  <si>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</si>
  <si>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</si>
  <si>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</si>
  <si>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</si>
  <si>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</si>
  <si>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</si>
  <si>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</si>
  <si>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</si>
  <si>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</si>
  <si>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</si>
  <si>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</si>
  <si>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</si>
  <si>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</si>
  <si>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</si>
  <si>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</si>
  <si>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</si>
  <si>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</si>
  <si>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</si>
  <si>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</si>
  <si>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</si>
  <si>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</si>
  <si>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</si>
  <si>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</si>
  <si>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</si>
  <si>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</si>
  <si>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</si>
  <si>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</si>
  <si>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</si>
  <si>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</si>
  <si>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</si>
  <si>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</si>
  <si>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</si>
  <si>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</si>
  <si>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</si>
  <si>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</si>
  <si>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</si>
  <si>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</si>
  <si>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</si>
  <si>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</si>
  <si>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</si>
  <si>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</si>
  <si>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</si>
  <si>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</si>
  <si>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</si>
  <si>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</si>
  <si>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</si>
  <si>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</si>
  <si>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</si>
  <si>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</si>
  <si>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</si>
  <si>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</si>
  <si>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</si>
  <si>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</si>
  <si>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</si>
  <si>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</si>
  <si>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</si>
  <si>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</si>
  <si>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</si>
  <si>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</si>
  <si>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</si>
  <si>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</si>
  <si>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</si>
  <si>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</si>
  <si>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</si>
  <si>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</si>
  <si>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</si>
  <si>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</si>
  <si>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</si>
  <si>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</si>
  <si>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</si>
  <si>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</si>
  <si>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</si>
  <si>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</si>
  <si>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</si>
  <si>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</si>
  <si>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</si>
  <si>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</si>
  <si>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</si>
  <si>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</si>
  <si>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</si>
  <si>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</si>
  <si>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</si>
  <si>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</si>
  <si>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</si>
  <si>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</si>
  <si>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</si>
  <si>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</si>
  <si>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</si>
  <si>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</si>
  <si>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</si>
  <si>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</si>
  <si>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</si>
  <si>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</si>
  <si>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</si>
  <si>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</si>
  <si>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</si>
  <si>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</si>
  <si>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</si>
  <si>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</si>
  <si>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</si>
  <si>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</si>
  <si>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</si>
  <si>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</si>
  <si>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</si>
  <si>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</si>
  <si>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</si>
  <si>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</si>
  <si>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</si>
  <si>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</si>
  <si>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</si>
  <si>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</si>
  <si>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</si>
  <si>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</si>
  <si>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</si>
  <si>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</si>
  <si>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</si>
  <si>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</si>
  <si>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</si>
  <si>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</si>
  <si>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</si>
  <si>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</si>
  <si>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</si>
  <si>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</si>
  <si>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</si>
  <si>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</si>
  <si>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</si>
  <si>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</si>
  <si>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</si>
  <si>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</si>
  <si>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</si>
  <si>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</si>
  <si>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</si>
  <si>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</si>
  <si>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</si>
  <si>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</si>
  <si>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</si>
  <si>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</si>
  <si>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</si>
  <si>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</si>
  <si>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</si>
  <si>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</si>
  <si>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</si>
  <si>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</si>
  <si>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</si>
  <si>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</si>
  <si>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</si>
  <si>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</si>
  <si>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</si>
  <si>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</si>
  <si>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</si>
  <si>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</si>
  <si>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</si>
  <si>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</si>
  <si>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</si>
  <si>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</si>
  <si>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</si>
  <si>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</si>
  <si>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</si>
  <si>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</si>
  <si>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</si>
  <si>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</si>
  <si>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</si>
  <si>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</si>
  <si>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</si>
  <si>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</si>
  <si>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</si>
  <si>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</si>
  <si>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</si>
  <si>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</si>
  <si>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</si>
  <si>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</si>
  <si>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</si>
  <si>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</si>
  <si>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</si>
  <si>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</si>
  <si>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</si>
  <si>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</si>
  <si>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</si>
  <si>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</si>
  <si>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</si>
  <si>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</si>
  <si>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</si>
  <si>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</si>
  <si>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</si>
  <si>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</si>
  <si>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</si>
  <si>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</si>
  <si>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</si>
  <si>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</si>
  <si>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</si>
  <si>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</si>
  <si>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</si>
  <si>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</si>
  <si>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</si>
  <si>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</si>
  <si>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</si>
  <si>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</si>
  <si>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</si>
  <si>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</si>
  <si>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</si>
  <si>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</si>
  <si>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</si>
  <si>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</si>
  <si>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</si>
  <si>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</si>
  <si>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</si>
  <si>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</si>
  <si>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</si>
  <si>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</si>
  <si>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</si>
  <si>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</si>
  <si>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</si>
  <si>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</si>
  <si>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</si>
  <si>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</si>
  <si>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</si>
  <si>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</si>
  <si>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</si>
  <si>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</si>
  <si>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</si>
  <si>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</si>
  <si>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</si>
  <si>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</si>
  <si>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</si>
  <si>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</si>
  <si>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</si>
  <si>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</si>
  <si>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</si>
  <si>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</si>
  <si>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</si>
  <si>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</si>
  <si>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</si>
  <si>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</si>
  <si>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</si>
  <si>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</si>
  <si>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</si>
  <si>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</si>
  <si>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</si>
  <si>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</si>
  <si>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</si>
  <si>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</si>
  <si>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</si>
  <si>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</si>
  <si>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</si>
  <si>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</si>
  <si>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</si>
  <si>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</si>
  <si>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</si>
  <si>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</si>
  <si>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</si>
  <si>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</si>
  <si>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</si>
  <si>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</si>
  <si>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</si>
  <si>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</si>
  <si>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</si>
  <si>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</si>
  <si>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</si>
  <si>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</si>
  <si>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</si>
  <si>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</si>
  <si>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</si>
  <si>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</si>
  <si>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</si>
  <si>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</si>
  <si>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</si>
  <si>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</si>
  <si>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</si>
  <si>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</si>
  <si>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</si>
  <si>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</si>
  <si>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</si>
  <si>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</si>
  <si>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</si>
  <si>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</si>
  <si>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</si>
  <si>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</si>
  <si>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</si>
  <si>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</si>
  <si>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</si>
  <si>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</si>
  <si>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</si>
  <si>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</si>
  <si>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</si>
  <si>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</si>
  <si>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</si>
  <si>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</si>
  <si>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</si>
  <si>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</si>
  <si>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</si>
  <si>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</si>
  <si>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</si>
  <si>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</si>
  <si>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</si>
  <si>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</si>
  <si>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</si>
  <si>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</si>
  <si>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</si>
  <si>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</si>
  <si>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</si>
  <si>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</si>
  <si>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</si>
  <si>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</si>
  <si>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</si>
  <si>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</si>
  <si>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</si>
  <si>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</si>
  <si>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</si>
  <si>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</si>
  <si>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</si>
  <si>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</si>
  <si>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</si>
  <si>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</si>
  <si>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</si>
  <si>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</si>
  <si>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</si>
  <si>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</si>
  <si>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</si>
  <si>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</si>
  <si>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</si>
  <si>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</si>
  <si>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</si>
  <si>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</si>
  <si>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</si>
  <si>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</si>
  <si>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</si>
  <si>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</si>
  <si>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</si>
  <si>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</si>
  <si>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</si>
  <si>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</si>
  <si>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</si>
  <si>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</si>
  <si>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</si>
  <si>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</si>
  <si>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</si>
  <si>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</si>
  <si>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</si>
  <si>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</si>
  <si>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</si>
  <si>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</si>
  <si>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</si>
  <si>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</si>
  <si>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</si>
  <si>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</si>
  <si>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</si>
  <si>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</si>
  <si>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</si>
  <si>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</si>
  <si>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</si>
  <si>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</si>
  <si>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</si>
  <si>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</si>
  <si>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</si>
  <si>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</si>
  <si>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</si>
  <si>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</si>
  <si>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</si>
  <si>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</si>
  <si>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</si>
  <si>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</si>
  <si>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</si>
  <si>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</si>
  <si>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</si>
  <si>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</si>
  <si>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</si>
  <si>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</si>
  <si>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</si>
  <si>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</si>
  <si>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</si>
  <si>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</si>
  <si>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</si>
  <si>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</si>
  <si>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</si>
  <si>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</si>
  <si>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</si>
  <si>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</si>
  <si>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</si>
  <si>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</si>
  <si>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</si>
  <si>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</si>
  <si>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</si>
  <si>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</si>
  <si>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</si>
  <si>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</si>
  <si>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</si>
  <si>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</si>
  <si>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</si>
  <si>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</si>
  <si>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</si>
  <si>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</si>
  <si>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</si>
  <si>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</si>
  <si>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</si>
  <si>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</si>
  <si>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</si>
  <si>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</si>
  <si>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</si>
  <si>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</si>
  <si>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</si>
  <si>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</si>
  <si>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</si>
  <si>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</si>
  <si>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</si>
  <si>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</si>
  <si>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</si>
  <si>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</si>
  <si>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</si>
  <si>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</si>
  <si>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</si>
  <si>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</si>
  <si>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</si>
  <si>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</si>
  <si>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</si>
  <si>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</si>
  <si>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</si>
  <si>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</si>
  <si>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</si>
  <si>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</si>
  <si>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</si>
  <si>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</si>
  <si>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</si>
  <si>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</si>
  <si>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</si>
  <si>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</si>
  <si>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</si>
  <si>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</si>
  <si>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</si>
  <si>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</si>
  <si>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</si>
  <si>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</si>
  <si>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</si>
  <si>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</si>
  <si>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</si>
  <si>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</si>
  <si>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</si>
  <si>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</si>
  <si>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</si>
  <si>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</si>
  <si>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</si>
  <si>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</si>
  <si>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</si>
  <si>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</si>
  <si>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</si>
  <si>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</si>
  <si>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</si>
  <si>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</si>
  <si>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</si>
  <si>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</si>
  <si>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</si>
  <si>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</si>
  <si>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</si>
  <si>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</si>
  <si>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</si>
  <si>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</si>
  <si>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</si>
  <si>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</si>
  <si>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</si>
  <si>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</si>
  <si>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</si>
  <si>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</si>
  <si>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</si>
  <si>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</si>
  <si>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</si>
  <si>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</si>
  <si>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</si>
  <si>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</si>
  <si>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</si>
  <si>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</si>
  <si>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</si>
  <si>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</si>
  <si>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</si>
  <si>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</si>
  <si>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</si>
  <si>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</si>
  <si>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</si>
  <si>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</si>
  <si>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</si>
  <si>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</si>
  <si>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</si>
  <si>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</si>
  <si>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</si>
  <si>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</si>
  <si>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</si>
  <si>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</si>
  <si>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</si>
  <si>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</si>
  <si>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</si>
  <si>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</si>
  <si>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</si>
  <si>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</si>
  <si>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</si>
  <si>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</si>
  <si>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</si>
  <si>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</si>
  <si>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</si>
  <si>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</si>
  <si>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</si>
  <si>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</si>
  <si>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</si>
  <si>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</si>
  <si>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</si>
  <si>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</si>
  <si>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</si>
  <si>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</si>
  <si>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</si>
  <si>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</si>
  <si>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</si>
  <si>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</si>
  <si>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</si>
  <si>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</si>
  <si>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</si>
  <si>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</si>
  <si>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</si>
  <si>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</si>
  <si>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</si>
  <si>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</si>
  <si>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</si>
  <si>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</si>
  <si>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</si>
  <si>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</si>
  <si>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</si>
  <si>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</si>
  <si>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</si>
  <si>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</si>
  <si>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</si>
  <si>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</si>
  <si>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</si>
  <si>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</si>
  <si>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</si>
  <si>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</si>
  <si>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</si>
  <si>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</si>
  <si>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</si>
  <si>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</si>
  <si>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</si>
  <si>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</si>
  <si>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</si>
  <si>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</si>
  <si>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</si>
  <si>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</si>
  <si>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</si>
  <si>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</si>
  <si>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</si>
  <si>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</si>
  <si>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</si>
  <si>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</si>
  <si>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</si>
  <si>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</si>
  <si>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</si>
  <si>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</si>
  <si>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</si>
  <si>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</si>
  <si>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</si>
  <si>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</si>
  <si>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</si>
  <si>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</si>
  <si>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</si>
  <si>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</si>
  <si>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</si>
  <si>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</si>
  <si>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</si>
  <si>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</si>
  <si>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</si>
  <si>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</si>
  <si>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</si>
  <si>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</si>
  <si>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</si>
  <si>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</si>
  <si>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</si>
  <si>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</si>
  <si>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</si>
  <si>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</si>
  <si>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</si>
  <si>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</si>
  <si>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</si>
  <si>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</si>
  <si>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</si>
  <si>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</si>
  <si>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</si>
  <si>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</si>
  <si>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</si>
  <si>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</si>
  <si>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</si>
  <si>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</si>
  <si>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</si>
  <si>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</si>
  <si>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</si>
  <si>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</si>
  <si>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</si>
  <si>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</si>
  <si>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</si>
  <si>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</si>
  <si>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</si>
  <si>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</si>
  <si>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</si>
  <si>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</si>
  <si>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</si>
  <si>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</si>
  <si>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</si>
  <si>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</si>
  <si>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</si>
  <si>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</si>
  <si>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</si>
  <si>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</si>
  <si>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</si>
  <si>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</si>
  <si>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</si>
  <si>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</si>
  <si>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</si>
  <si>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</si>
  <si>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</si>
  <si>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</si>
  <si>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</si>
  <si>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</si>
  <si>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</si>
  <si>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</si>
  <si>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</si>
  <si>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</si>
  <si>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</si>
  <si>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</si>
  <si>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</si>
  <si>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</si>
  <si>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</si>
  <si>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</si>
  <si>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</si>
  <si>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</si>
  <si>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</si>
  <si>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</si>
  <si>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</si>
  <si>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</si>
  <si>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</si>
  <si>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</si>
  <si>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</si>
  <si>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</si>
  <si>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</si>
  <si>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</si>
  <si>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</si>
  <si>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</si>
  <si>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</si>
  <si>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</si>
  <si>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</si>
  <si>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</si>
  <si>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</si>
  <si>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</si>
  <si>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</si>
  <si>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</si>
  <si>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</si>
  <si>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</si>
  <si>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</si>
  <si>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</si>
  <si>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</si>
  <si>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</si>
  <si>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</si>
  <si>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</si>
  <si>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</si>
  <si>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</si>
  <si>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</si>
  <si>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</si>
  <si>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</si>
  <si>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</si>
  <si>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</si>
  <si>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</si>
  <si>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</si>
  <si>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</si>
  <si>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</si>
  <si>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</si>
  <si>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</si>
  <si>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</si>
  <si>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</si>
  <si>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</si>
  <si>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</si>
  <si>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</si>
  <si>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</si>
  <si>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</si>
  <si>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</si>
  <si>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</si>
  <si>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</si>
  <si>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</si>
  <si>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</si>
  <si>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</si>
  <si>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</si>
  <si>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</si>
  <si>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</si>
  <si>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</si>
  <si>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</si>
  <si>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</si>
  <si>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</si>
  <si>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</si>
  <si>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</si>
  <si>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</si>
  <si>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</si>
  <si>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</si>
  <si>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</si>
  <si>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</si>
  <si>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</si>
  <si>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</si>
  <si>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</si>
  <si>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</si>
  <si>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</si>
  <si>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</si>
  <si>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</si>
  <si>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</si>
  <si>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</si>
  <si>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</si>
  <si>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</si>
  <si>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</si>
  <si>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</si>
  <si>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</si>
  <si>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</si>
  <si>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</si>
  <si>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</si>
  <si>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</si>
  <si>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</si>
  <si>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</si>
  <si>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</si>
  <si>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</si>
  <si>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</si>
  <si>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</si>
  <si>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</si>
  <si>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</si>
  <si>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</si>
  <si>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</si>
  <si>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</si>
  <si>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</si>
  <si>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</si>
  <si>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</si>
  <si>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</si>
  <si>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</si>
  <si>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</si>
  <si>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</si>
  <si>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</si>
  <si>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</si>
  <si>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</si>
  <si>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</si>
  <si>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</si>
  <si>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</si>
  <si>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</si>
  <si>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</si>
  <si>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</si>
  <si>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</si>
  <si>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</si>
  <si>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</si>
  <si>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</si>
  <si>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</si>
  <si>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</si>
  <si>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</si>
  <si>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</si>
  <si>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</si>
  <si>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</si>
  <si>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</si>
  <si>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</si>
  <si>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</si>
  <si>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</si>
  <si>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</si>
  <si>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</si>
  <si>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</si>
  <si>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</si>
  <si>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</si>
  <si>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</si>
  <si>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</si>
  <si>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</si>
  <si>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</si>
  <si>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</si>
  <si>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</si>
  <si>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</si>
  <si>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</si>
  <si>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</si>
  <si>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</si>
  <si>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</si>
  <si>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</si>
  <si>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</si>
  <si>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</si>
  <si>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</si>
  <si>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</si>
  <si>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</si>
  <si>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</si>
  <si>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</si>
  <si>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</si>
  <si>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</si>
  <si>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</si>
  <si>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</si>
  <si>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</si>
  <si>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</si>
  <si>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</si>
  <si>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</si>
  <si>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</si>
  <si>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</si>
  <si>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</si>
  <si>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</si>
  <si>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</si>
  <si>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</si>
  <si>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</si>
  <si>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</si>
  <si>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</si>
  <si>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</si>
  <si>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</si>
  <si>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</si>
  <si>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</si>
  <si>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</si>
  <si>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</si>
  <si>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</si>
  <si>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</si>
  <si>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</si>
  <si>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</si>
  <si>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</si>
  <si>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</si>
  <si>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</si>
  <si>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</si>
  <si>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</si>
  <si>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</si>
  <si>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</si>
  <si>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</si>
  <si>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</si>
  <si>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</si>
  <si>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</si>
  <si>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</si>
  <si>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</si>
  <si>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</si>
  <si>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</si>
  <si>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</si>
  <si>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</si>
  <si>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</si>
  <si>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</si>
  <si>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</si>
  <si>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</si>
  <si>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</si>
  <si>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</si>
  <si>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</si>
  <si>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</si>
  <si>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</si>
  <si>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</si>
  <si>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</si>
  <si>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</si>
  <si>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</si>
  <si>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</si>
  <si>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</si>
  <si>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</si>
  <si>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</si>
  <si>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</si>
  <si>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</si>
  <si>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</si>
  <si>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</si>
  <si>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</si>
  <si>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</si>
  <si>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</si>
  <si>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</si>
  <si>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</si>
  <si>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</si>
  <si>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</si>
  <si>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</si>
  <si>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</si>
  <si>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</si>
  <si>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</si>
  <si>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</si>
  <si>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</si>
  <si>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</si>
  <si>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</si>
  <si>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</si>
  <si>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</si>
  <si>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</si>
  <si>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</si>
  <si>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</si>
  <si>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</si>
  <si>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</si>
  <si>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</si>
  <si>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</si>
  <si>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</si>
  <si>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</si>
  <si>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</si>
  <si>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</si>
  <si>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</si>
  <si>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</si>
  <si>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</si>
  <si>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</si>
  <si>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</si>
  <si>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</si>
  <si>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</si>
  <si>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</si>
  <si>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</si>
  <si>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</si>
  <si>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</si>
  <si>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</si>
  <si>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</si>
  <si>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</si>
  <si>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</si>
  <si>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</si>
  <si>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</si>
  <si>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</si>
  <si>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</si>
  <si>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</si>
  <si>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</si>
  <si>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</si>
  <si>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</si>
  <si>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</si>
  <si>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</si>
  <si>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</si>
  <si>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</si>
  <si>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</si>
  <si>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</si>
  <si>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</si>
  <si>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</si>
  <si>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</si>
  <si>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</si>
  <si>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</si>
  <si>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</si>
  <si>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</si>
  <si>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</si>
  <si>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</si>
  <si>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</si>
  <si>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</si>
  <si>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</si>
  <si>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</si>
  <si>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</si>
  <si>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</si>
  <si>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</si>
  <si>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</si>
  <si>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</si>
  <si>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</si>
  <si>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</si>
  <si>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</si>
  <si>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</si>
  <si>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</si>
  <si>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</si>
  <si>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</si>
  <si>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</si>
  <si>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</si>
  <si>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</si>
  <si>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</si>
  <si>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</si>
  <si>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</si>
  <si>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</si>
  <si>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</si>
  <si>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</si>
  <si>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</si>
  <si>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</si>
  <si>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</si>
  <si>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</si>
  <si>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</si>
  <si>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</si>
  <si>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</si>
  <si>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</si>
  <si>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</si>
  <si>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</si>
  <si>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</si>
  <si>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</si>
  <si>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</si>
  <si>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</si>
  <si>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</si>
  <si>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</si>
  <si>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</si>
  <si>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</si>
  <si>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</si>
  <si>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</si>
  <si>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</si>
  <si>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</si>
  <si>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</si>
  <si>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</si>
  <si>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</si>
  <si>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</si>
  <si>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</si>
  <si>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</si>
  <si>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</si>
  <si>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</si>
  <si>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</si>
  <si>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</si>
  <si>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</si>
  <si>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</si>
  <si>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</si>
  <si>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</si>
  <si>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</si>
  <si>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</si>
  <si>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</si>
  <si>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</si>
  <si>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</si>
  <si>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</si>
  <si>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</si>
  <si>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</si>
  <si>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</si>
  <si>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</si>
  <si>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</si>
  <si>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</si>
  <si>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</si>
  <si>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</si>
  <si>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</si>
  <si>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</si>
  <si>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</si>
  <si>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</si>
  <si>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</si>
  <si>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</si>
  <si>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</si>
  <si>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</si>
  <si>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</si>
  <si>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</si>
  <si>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</si>
  <si>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</si>
  <si>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</si>
  <si>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</si>
  <si>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</si>
  <si>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</si>
  <si>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</si>
  <si>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</si>
  <si>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</si>
  <si>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</si>
  <si>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</si>
  <si>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</si>
  <si>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</si>
  <si>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</si>
  <si>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</si>
  <si>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</si>
  <si>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</si>
  <si>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</si>
  <si>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</si>
  <si>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</si>
  <si>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</si>
  <si>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</si>
  <si>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</si>
  <si>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</si>
  <si>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</si>
  <si>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</si>
  <si>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</si>
  <si>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</si>
  <si>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</si>
  <si>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</si>
  <si>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</si>
  <si>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</si>
  <si>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</si>
  <si>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</si>
  <si>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</si>
  <si>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</si>
  <si>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</si>
  <si>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</si>
  <si>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</si>
  <si>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</si>
  <si>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</si>
  <si>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</si>
  <si>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</si>
  <si>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</si>
  <si>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</si>
  <si>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</si>
  <si>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</si>
  <si>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</si>
  <si>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</si>
  <si>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</si>
  <si>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</si>
  <si>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</si>
  <si>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</si>
  <si>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</si>
  <si>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</si>
  <si>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</si>
  <si>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</si>
  <si>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</si>
  <si>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</si>
  <si>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</si>
  <si>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</si>
  <si>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</si>
  <si>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</si>
  <si>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</si>
  <si>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</si>
  <si>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</si>
  <si>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</si>
  <si>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</si>
  <si>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</si>
  <si>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</si>
  <si>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</si>
  <si>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</si>
  <si>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</si>
  <si>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</si>
  <si>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</si>
  <si>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</si>
  <si>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</si>
  <si>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</si>
  <si>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</si>
  <si>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</si>
  <si>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</si>
  <si>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</si>
  <si>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</si>
  <si>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</si>
  <si>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</si>
  <si>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</si>
  <si>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</si>
  <si>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</si>
  <si>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</si>
  <si>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</si>
  <si>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</si>
  <si>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</si>
  <si>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</si>
  <si>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</si>
  <si>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</si>
  <si>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</si>
  <si>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</si>
  <si>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</si>
  <si>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</si>
  <si>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</si>
  <si>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</si>
  <si>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</si>
  <si>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</si>
  <si>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</si>
  <si>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</si>
  <si>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</si>
  <si>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</si>
  <si>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</si>
  <si>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</si>
  <si>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</si>
  <si>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</si>
  <si>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</si>
  <si>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</si>
  <si>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</si>
  <si>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</si>
  <si>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</si>
  <si>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</si>
  <si>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</si>
  <si>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</si>
  <si>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</si>
  <si>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</si>
  <si>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</si>
  <si>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</si>
  <si>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</si>
  <si>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</si>
  <si>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</si>
  <si>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</si>
  <si>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</si>
  <si>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</si>
  <si>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</si>
  <si>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</si>
  <si>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</si>
  <si>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</si>
  <si>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</si>
  <si>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</si>
  <si>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</si>
  <si>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</si>
  <si>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</si>
  <si>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</si>
  <si>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</si>
  <si>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</si>
  <si>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</si>
  <si>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</si>
  <si>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</si>
  <si>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</si>
  <si>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</si>
  <si>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</si>
  <si>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</si>
  <si>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</si>
  <si>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</si>
  <si>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</si>
  <si>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</si>
  <si>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</si>
  <si>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</si>
  <si>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</si>
  <si>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</si>
  <si>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</si>
  <si>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</si>
  <si>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</si>
  <si>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</si>
  <si>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</si>
  <si>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</si>
  <si>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</si>
  <si>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</si>
  <si>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</si>
  <si>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</si>
  <si>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</si>
  <si>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</si>
  <si>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</si>
  <si>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</si>
  <si>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</si>
  <si>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</si>
  <si>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</si>
  <si>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</si>
  <si>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</si>
  <si>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</si>
  <si>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</si>
  <si>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</si>
  <si>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</si>
  <si>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</si>
  <si>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</si>
  <si>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</si>
  <si>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</si>
  <si>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</si>
  <si>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</si>
  <si>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</si>
  <si>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</si>
  <si>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</si>
  <si>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</si>
  <si>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</si>
  <si>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</si>
  <si>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</si>
  <si>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</si>
  <si>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</si>
  <si>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</si>
  <si>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</si>
  <si>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</si>
  <si>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</si>
  <si>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</si>
  <si>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</si>
  <si>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</si>
  <si>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</si>
  <si>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</si>
  <si>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</si>
  <si>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</si>
  <si>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</si>
  <si>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</si>
  <si>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</si>
  <si>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</si>
  <si>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</si>
  <si>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</si>
  <si>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</si>
  <si>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</si>
  <si>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</si>
  <si>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</si>
  <si>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</si>
  <si>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</si>
  <si>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</si>
  <si>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</si>
  <si>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</si>
  <si>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</si>
  <si>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</si>
  <si>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</si>
  <si>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</si>
  <si>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</si>
  <si>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</si>
  <si>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</si>
  <si>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</si>
  <si>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</si>
  <si>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</si>
  <si>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</si>
  <si>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</si>
  <si>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</si>
  <si>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</si>
  <si>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</si>
  <si>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</si>
  <si>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</si>
  <si>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</si>
  <si>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</si>
  <si>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</si>
  <si>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</si>
  <si>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</si>
  <si>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</si>
  <si>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</si>
  <si>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</si>
  <si>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</si>
  <si>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</si>
  <si>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</si>
  <si>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</si>
  <si>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</si>
  <si>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</si>
  <si>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</si>
  <si>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</si>
  <si>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</si>
  <si>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</si>
  <si>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</si>
  <si>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</si>
  <si>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</si>
  <si>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</si>
  <si>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</si>
  <si>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</si>
  <si>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</si>
  <si>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</si>
  <si>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</si>
  <si>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</si>
  <si>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</si>
  <si>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</si>
  <si>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</si>
  <si>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</si>
  <si>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</si>
  <si>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</si>
  <si>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</si>
  <si>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</si>
  <si>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</si>
  <si>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</si>
  <si>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</si>
  <si>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</si>
  <si>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</si>
  <si>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</si>
  <si>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</si>
  <si>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</si>
  <si>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</si>
  <si>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</si>
  <si>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</si>
  <si>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</si>
  <si>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</si>
  <si>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</si>
  <si>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</si>
  <si>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</si>
  <si>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</si>
  <si>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</si>
  <si>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</si>
  <si>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</si>
  <si>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</si>
  <si>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</si>
  <si>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</si>
  <si>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</si>
  <si>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</si>
  <si>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</si>
  <si>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</si>
  <si>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</si>
  <si>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</si>
  <si>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</si>
  <si>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</si>
  <si>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</si>
  <si>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</si>
  <si>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</si>
  <si>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</si>
  <si>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</si>
  <si>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</si>
  <si>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</si>
  <si>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</si>
  <si>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</si>
  <si>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</si>
  <si>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</si>
  <si>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</si>
  <si>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</si>
  <si>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</si>
  <si>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</si>
  <si>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</si>
  <si>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</si>
  <si>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</si>
  <si>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</si>
  <si>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</si>
  <si>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</si>
  <si>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</si>
  <si>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</si>
  <si>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</si>
  <si>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</si>
  <si>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</si>
  <si>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</si>
  <si>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</si>
  <si>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</si>
  <si>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</si>
  <si>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</si>
  <si>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</si>
  <si>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</si>
  <si>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</si>
  <si>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</si>
  <si>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</si>
  <si>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</si>
  <si>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</si>
  <si>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</si>
  <si>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</si>
  <si>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</si>
  <si>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</si>
  <si>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</si>
  <si>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</si>
  <si>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</si>
  <si>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</si>
  <si>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</si>
  <si>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</si>
  <si>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</si>
  <si>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</si>
  <si>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</si>
  <si>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</si>
  <si>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</si>
  <si>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</si>
  <si>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</si>
  <si>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</si>
  <si>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</si>
  <si>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</si>
  <si>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</si>
  <si>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</si>
  <si>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</si>
  <si>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</si>
  <si>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</si>
  <si>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</si>
  <si>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</si>
  <si>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</si>
  <si>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</si>
  <si>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</si>
  <si>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</si>
  <si>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</si>
  <si>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</si>
  <si>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</si>
  <si>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</si>
  <si>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</si>
  <si>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</si>
  <si>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</si>
  <si>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</si>
  <si>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</si>
  <si>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</si>
  <si>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</si>
  <si>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</si>
  <si>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</si>
  <si>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</si>
  <si>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</si>
  <si>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</si>
  <si>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</si>
  <si>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</si>
  <si>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</si>
  <si>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</si>
  <si>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</si>
  <si>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</si>
  <si>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</si>
  <si>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</si>
  <si>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</si>
  <si>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</si>
  <si>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</si>
  <si>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</si>
  <si>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</si>
  <si>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</si>
  <si>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</si>
  <si>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</si>
  <si>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</si>
  <si>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</si>
  <si>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</si>
  <si>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</si>
  <si>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</si>
  <si>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</si>
  <si>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</si>
  <si>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</si>
  <si>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</si>
  <si>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</si>
  <si>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</si>
  <si>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</si>
  <si>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</si>
  <si>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</si>
  <si>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</si>
  <si>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</si>
  <si>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</si>
  <si>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</si>
  <si>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</si>
  <si>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</si>
  <si>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</si>
  <si>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</si>
  <si>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</si>
  <si>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</si>
  <si>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</si>
  <si>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</si>
  <si>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</si>
  <si>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</si>
  <si>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</si>
  <si>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</si>
  <si>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</si>
  <si>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</si>
  <si>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</si>
  <si>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</si>
  <si>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</si>
  <si>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</si>
  <si>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</si>
  <si>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</si>
  <si>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</si>
  <si>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</si>
  <si>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</si>
  <si>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</si>
  <si>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</si>
  <si>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</si>
  <si>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</si>
  <si>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</si>
  <si>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</si>
  <si>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</si>
  <si>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</si>
  <si>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</si>
  <si>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</si>
  <si>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</si>
  <si>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</si>
  <si>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</si>
  <si>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</si>
  <si>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</si>
  <si>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</si>
  <si>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</si>
  <si>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</si>
  <si>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</si>
  <si>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</si>
  <si>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</si>
  <si>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</si>
  <si>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</si>
  <si>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</si>
  <si>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</si>
  <si>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</si>
  <si>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</si>
  <si>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</si>
  <si>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</si>
  <si>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</si>
  <si>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</si>
  <si>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</si>
  <si>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</si>
  <si>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</si>
  <si>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</si>
  <si>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</si>
  <si>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</si>
  <si>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</si>
  <si>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</si>
  <si>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</si>
  <si>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</si>
  <si>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</si>
  <si>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</si>
  <si>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</si>
  <si>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</si>
  <si>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</si>
  <si>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</si>
  <si>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</si>
  <si>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</si>
  <si>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</si>
  <si>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</si>
  <si>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</si>
  <si>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</si>
  <si>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</si>
  <si>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</si>
  <si>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</si>
  <si>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</si>
  <si>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</si>
  <si>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</si>
  <si>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</si>
  <si>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</si>
  <si>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</si>
  <si>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</si>
  <si>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</si>
  <si>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</si>
  <si>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</si>
  <si>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</si>
  <si>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</si>
  <si>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</si>
  <si>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</si>
  <si>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</si>
  <si>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</si>
  <si>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</si>
  <si>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</si>
  <si>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</si>
  <si>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</si>
  <si>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</si>
  <si>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</si>
  <si>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</si>
  <si>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</si>
  <si>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</si>
  <si>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</si>
  <si>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</si>
  <si>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</si>
  <si>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</si>
  <si>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</si>
  <si>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</si>
  <si>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</si>
  <si>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</si>
  <si>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</si>
  <si>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</si>
  <si>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</si>
  <si>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</si>
  <si>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</si>
  <si>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</si>
  <si>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</si>
  <si>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</si>
  <si>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</si>
  <si>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</si>
  <si>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</si>
  <si>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</si>
  <si>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</si>
  <si>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</si>
  <si>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</si>
  <si>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</si>
  <si>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</si>
  <si>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</si>
  <si>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</si>
  <si>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</si>
  <si>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</si>
  <si>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</si>
  <si>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</si>
  <si>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</si>
  <si>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</si>
  <si>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</si>
  <si>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</si>
  <si>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</si>
  <si>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</si>
  <si>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</si>
  <si>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</si>
  <si>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</si>
  <si>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</si>
  <si>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</si>
  <si>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</si>
  <si>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</si>
  <si>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</si>
  <si>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</si>
  <si>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</si>
  <si>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</si>
  <si>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</si>
  <si>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</si>
  <si>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</si>
  <si>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</si>
  <si>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</si>
  <si>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</si>
  <si>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</si>
  <si>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</si>
  <si>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</si>
  <si>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</si>
  <si>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</si>
  <si>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</si>
  <si>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</si>
  <si>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</si>
  <si>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</si>
  <si>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</si>
  <si>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</si>
  <si>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</si>
  <si>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</si>
  <si>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</si>
  <si>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</si>
  <si>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</si>
  <si>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</si>
  <si>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</si>
  <si>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</si>
  <si>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</si>
  <si>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</si>
  <si>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</si>
  <si>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</si>
  <si>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</si>
  <si>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</si>
  <si>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</si>
  <si>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</si>
  <si>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</si>
  <si>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</si>
  <si>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</si>
  <si>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</si>
  <si>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</si>
  <si>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</si>
  <si>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</si>
  <si>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</si>
  <si>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</si>
  <si>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</si>
  <si>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</si>
  <si>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</si>
  <si>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</si>
  <si>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</si>
  <si>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</si>
  <si>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</si>
  <si>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</si>
  <si>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</si>
  <si>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</si>
  <si>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</si>
  <si>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</si>
  <si>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</si>
  <si>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</si>
  <si>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</si>
  <si>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</si>
  <si>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</si>
  <si>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</si>
  <si>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</si>
  <si>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</si>
  <si>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</si>
  <si>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</si>
  <si>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</si>
  <si>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</si>
  <si>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</si>
  <si>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</si>
  <si>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</si>
  <si>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</si>
  <si>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</si>
  <si>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</si>
  <si>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</si>
  <si>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</si>
  <si>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</si>
  <si>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</si>
  <si>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</si>
  <si>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</si>
  <si>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</si>
  <si>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</si>
  <si>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</si>
  <si>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</si>
  <si>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</si>
  <si>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</si>
  <si>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</si>
  <si>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</si>
  <si>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</si>
  <si>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</si>
  <si>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</si>
  <si>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</si>
  <si>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</si>
  <si>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</si>
  <si>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</si>
  <si>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</si>
  <si>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</si>
  <si>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</si>
  <si>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</si>
  <si>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</si>
  <si>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</si>
  <si>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</si>
  <si>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</si>
  <si>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</si>
  <si>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</si>
  <si>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</si>
  <si>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</si>
  <si>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</si>
  <si>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</si>
  <si>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</si>
  <si>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</si>
  <si>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</si>
  <si>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</si>
  <si>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</si>
  <si>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</si>
  <si>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</si>
  <si>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</si>
  <si>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</si>
  <si>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</si>
  <si>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</si>
  <si>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</si>
  <si>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</si>
  <si>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</si>
  <si>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</si>
  <si>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</si>
  <si>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</si>
  <si>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</si>
  <si>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</si>
  <si>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</si>
  <si>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</si>
  <si>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</si>
  <si>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</si>
  <si>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</si>
  <si>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</si>
  <si>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</si>
  <si>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</si>
  <si>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</si>
  <si>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</si>
  <si>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</si>
  <si>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</si>
  <si>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</si>
  <si>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</si>
  <si>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</si>
  <si>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</si>
  <si>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</si>
  <si>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</si>
  <si>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</si>
  <si>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</si>
  <si>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</si>
  <si>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</si>
  <si>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</si>
  <si>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</si>
  <si>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</si>
  <si>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</si>
  <si>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</si>
  <si>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</si>
  <si>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</si>
  <si>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</si>
  <si>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</si>
  <si>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</si>
  <si>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</si>
  <si>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</si>
  <si>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</si>
  <si>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</si>
  <si>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</si>
  <si>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</si>
  <si>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</si>
  <si>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</si>
  <si>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</si>
  <si>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</si>
  <si>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</si>
  <si>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</si>
  <si>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</si>
  <si>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</si>
  <si>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</si>
  <si>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</si>
  <si>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</si>
  <si>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</si>
  <si>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</si>
  <si>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</si>
  <si>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</si>
  <si>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</si>
  <si>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</si>
  <si>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</si>
  <si>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</si>
  <si>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</si>
  <si>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</si>
  <si>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</si>
  <si>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</si>
  <si>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</si>
  <si>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</si>
  <si>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</si>
  <si>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</si>
  <si>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</si>
  <si>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</si>
  <si>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</si>
  <si>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</si>
  <si>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</si>
  <si>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</si>
  <si>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</si>
  <si>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</si>
  <si>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</si>
  <si>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</si>
  <si>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</si>
  <si>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</si>
  <si>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</si>
  <si>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</si>
  <si>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</si>
  <si>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</si>
  <si>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</si>
  <si>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</si>
  <si>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</si>
  <si>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</si>
  <si>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</si>
  <si>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</si>
  <si>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</si>
  <si>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</si>
  <si>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</si>
  <si>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</si>
  <si>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</si>
  <si>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</si>
  <si>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</si>
  <si>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</si>
  <si>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</si>
  <si>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</si>
  <si>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</si>
  <si>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</si>
  <si>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</si>
  <si>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</si>
  <si>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</si>
  <si>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</si>
  <si>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</si>
  <si>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</si>
  <si>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</si>
  <si>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</si>
  <si>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</si>
  <si>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</si>
  <si>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</si>
  <si>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</si>
  <si>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</si>
  <si>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</si>
  <si>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</si>
  <si>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</si>
  <si>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</si>
  <si>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</si>
  <si>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</si>
  <si>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</si>
  <si>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</si>
  <si>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</si>
  <si>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</si>
  <si>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</si>
  <si>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</si>
  <si>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</si>
  <si>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</si>
  <si>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</si>
  <si>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</si>
  <si>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</si>
  <si>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</si>
  <si>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</si>
  <si>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</si>
  <si>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</si>
  <si>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</si>
  <si>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</si>
  <si>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</si>
  <si>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</si>
  <si>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</si>
  <si>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</si>
  <si>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</si>
  <si>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</si>
  <si>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</si>
  <si>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</si>
  <si>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</si>
  <si>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</si>
  <si>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</si>
  <si>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</si>
  <si>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</si>
  <si>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</si>
  <si>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</si>
  <si>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</si>
  <si>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</si>
  <si>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</si>
  <si>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</si>
  <si>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</si>
  <si>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</si>
  <si>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</si>
  <si>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</si>
  <si>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</si>
  <si>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</si>
  <si>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</si>
  <si>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</si>
  <si>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</si>
  <si>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</si>
  <si>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</si>
  <si>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</si>
  <si>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</si>
  <si>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</si>
  <si>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</si>
  <si>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</si>
  <si>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</si>
  <si>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</si>
  <si>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</si>
  <si>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</si>
  <si>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</si>
  <si>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</si>
  <si>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</si>
  <si>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</si>
  <si>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</si>
  <si>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</si>
  <si>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</si>
  <si>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</si>
  <si>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</si>
  <si>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</si>
  <si>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</si>
  <si>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</si>
  <si>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</si>
  <si>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</si>
  <si>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</si>
  <si>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</si>
  <si>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</si>
  <si>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</si>
  <si>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</si>
  <si>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</si>
  <si>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</si>
  <si>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</si>
  <si>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</si>
  <si>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</si>
  <si>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</si>
  <si>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</si>
  <si>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</si>
  <si>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</si>
  <si>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</si>
  <si>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</si>
  <si>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</si>
  <si>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</si>
  <si>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</si>
  <si>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</si>
  <si>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</si>
  <si>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</si>
  <si>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</si>
  <si>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</si>
  <si>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</si>
  <si>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</si>
  <si>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</si>
  <si>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</si>
  <si>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</si>
  <si>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</si>
  <si>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</si>
  <si>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</si>
  <si>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</si>
  <si>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</si>
  <si>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</si>
  <si>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</si>
  <si>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</si>
  <si>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</si>
  <si>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</si>
  <si>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</si>
  <si>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</si>
  <si>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</si>
  <si>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</si>
  <si>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</si>
  <si>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</si>
  <si>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</si>
  <si>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</si>
  <si>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</si>
  <si>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</si>
  <si>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</si>
  <si>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</si>
  <si>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</si>
  <si>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</si>
  <si>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</si>
  <si>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</si>
  <si>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</si>
  <si>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</si>
  <si>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</si>
  <si>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</si>
  <si>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</si>
  <si>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</si>
  <si>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</si>
  <si>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</si>
  <si>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</si>
  <si>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</si>
  <si>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</si>
  <si>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</si>
  <si>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</si>
  <si>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</si>
  <si>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</si>
  <si>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</si>
  <si>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</si>
  <si>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</si>
  <si>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</si>
  <si>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</si>
  <si>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</si>
  <si>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</si>
  <si>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</si>
  <si>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</si>
  <si>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</si>
  <si>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</si>
  <si>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</si>
  <si>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</si>
  <si>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</si>
  <si>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</si>
  <si>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</si>
  <si>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</si>
  <si>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</si>
  <si>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</si>
  <si>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</si>
  <si>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</si>
  <si>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</si>
  <si>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</si>
  <si>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</si>
  <si>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</si>
  <si>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</si>
  <si>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</si>
  <si>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</si>
  <si>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</si>
  <si>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</si>
  <si>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</si>
  <si>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</si>
  <si>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</si>
  <si>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</si>
  <si>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</si>
  <si>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</si>
  <si>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</si>
  <si>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</si>
  <si>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</si>
  <si>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</si>
  <si>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</si>
  <si>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</si>
  <si>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</si>
  <si>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</si>
  <si>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</si>
  <si>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</si>
  <si>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</si>
  <si>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</si>
  <si>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</si>
  <si>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</si>
  <si>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</si>
  <si>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</si>
  <si>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</si>
  <si>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</si>
  <si>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</si>
  <si>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</si>
  <si>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</si>
  <si>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</si>
  <si>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</si>
  <si>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</si>
  <si>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</si>
  <si>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</si>
  <si>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</si>
  <si>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</si>
  <si>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</si>
  <si>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</si>
  <si>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</si>
  <si>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</si>
  <si>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</si>
  <si>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</si>
  <si>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</si>
  <si>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</si>
  <si>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</si>
  <si>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</si>
  <si>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</si>
  <si>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</si>
  <si>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</si>
  <si>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</si>
  <si>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</si>
  <si>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</si>
  <si>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</si>
  <si>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</si>
  <si>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</si>
  <si>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</si>
  <si>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</si>
  <si>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</si>
  <si>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</si>
  <si>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</si>
  <si>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</si>
  <si>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</si>
  <si>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</si>
  <si>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</si>
  <si>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</si>
  <si>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</si>
  <si>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</si>
  <si>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</si>
  <si>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</si>
  <si>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</si>
  <si>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</si>
  <si>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</si>
  <si>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</si>
  <si>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</si>
  <si>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</si>
  <si>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</si>
  <si>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</si>
  <si>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</si>
  <si>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</si>
  <si>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</si>
  <si>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</si>
  <si>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</si>
  <si>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</si>
  <si>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</si>
  <si>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</si>
  <si>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</si>
  <si>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</si>
  <si>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</si>
  <si>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</si>
  <si>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</si>
  <si>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</si>
  <si>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</si>
  <si>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</si>
  <si>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</si>
  <si>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</si>
  <si>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</si>
  <si>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</si>
  <si>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</si>
  <si>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</si>
  <si>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</si>
  <si>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</si>
  <si>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</si>
  <si>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</si>
  <si>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</si>
  <si>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</si>
  <si>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</si>
  <si>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</si>
  <si>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</si>
  <si>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</si>
  <si>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</si>
  <si>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</si>
  <si>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</si>
  <si>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</si>
  <si>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</si>
  <si>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</si>
  <si>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</si>
  <si>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</si>
  <si>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</si>
  <si>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</si>
  <si>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</si>
  <si>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</si>
  <si>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</si>
  <si>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</si>
  <si>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</si>
  <si>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</si>
  <si>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</si>
  <si>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</si>
  <si>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</si>
  <si>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</si>
  <si>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</si>
  <si>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</si>
  <si>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</si>
  <si>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</si>
  <si>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</si>
  <si>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</si>
  <si>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</si>
  <si>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</si>
  <si>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</si>
  <si>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</si>
  <si>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</si>
  <si>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</si>
  <si>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</si>
  <si>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</si>
  <si>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</si>
  <si>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</si>
  <si>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</si>
  <si>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</si>
  <si>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</si>
  <si>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</si>
  <si>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</si>
  <si>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</si>
  <si>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</si>
  <si>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</si>
  <si>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</si>
  <si>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</si>
  <si>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</si>
  <si>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</si>
  <si>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</si>
  <si>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</si>
  <si>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</si>
  <si>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</si>
  <si>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</si>
  <si>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</si>
  <si>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</si>
  <si>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</si>
  <si>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</si>
  <si>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</si>
  <si>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</si>
  <si>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</si>
  <si>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</si>
  <si>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</si>
  <si>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</si>
  <si>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</si>
  <si>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</si>
  <si>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</si>
  <si>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</si>
  <si>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</si>
  <si>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</si>
  <si>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</si>
  <si>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</si>
  <si>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</si>
  <si>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</si>
  <si>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</si>
  <si>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</si>
  <si>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</si>
  <si>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</si>
  <si>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</si>
  <si>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</si>
  <si>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</si>
  <si>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</si>
  <si>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</si>
  <si>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</si>
  <si>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</si>
  <si>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</si>
  <si>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</si>
  <si>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</si>
  <si>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</si>
  <si>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</si>
  <si>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</si>
  <si>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</si>
  <si>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</si>
  <si>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</si>
  <si>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</si>
  <si>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</si>
  <si>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</si>
  <si>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</si>
  <si>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</si>
  <si>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</si>
  <si>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</si>
  <si>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</si>
  <si>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</si>
  <si>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</si>
  <si>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</si>
  <si>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</si>
  <si>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</si>
  <si>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</si>
  <si>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</si>
  <si>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</si>
  <si>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</si>
  <si>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</si>
  <si>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</si>
  <si>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</si>
  <si>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</si>
  <si>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</si>
  <si>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</si>
  <si>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</si>
  <si>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</si>
  <si>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</si>
  <si>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</si>
  <si>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</si>
  <si>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</si>
  <si>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</si>
  <si>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</si>
  <si>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</si>
  <si>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</si>
  <si>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</si>
  <si>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</si>
  <si>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</si>
  <si>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</si>
  <si>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</si>
  <si>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</si>
  <si>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</si>
  <si>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</si>
  <si>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</si>
  <si>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</si>
  <si>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</si>
  <si>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</si>
  <si>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</si>
  <si>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</si>
  <si>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</si>
  <si>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</si>
  <si>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</si>
  <si>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</si>
  <si>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</si>
  <si>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</si>
  <si>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</si>
  <si>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</si>
  <si>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</si>
  <si>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</si>
  <si>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</si>
  <si>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</si>
  <si>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</si>
  <si>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</si>
  <si>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</si>
  <si>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</si>
  <si>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</si>
  <si>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</si>
  <si>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</si>
  <si>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</si>
  <si>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</si>
  <si>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</si>
  <si>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</si>
  <si>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</si>
  <si>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</si>
  <si>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</si>
  <si>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</si>
  <si>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</si>
  <si>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</si>
  <si>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</si>
  <si>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</si>
  <si>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</si>
  <si>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</si>
  <si>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</si>
  <si>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</si>
  <si>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</si>
  <si>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</si>
  <si>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</si>
  <si>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</si>
  <si>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</si>
  <si>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</si>
  <si>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</si>
  <si>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</si>
  <si>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</si>
  <si>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</si>
  <si>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</si>
  <si>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</si>
  <si>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</si>
  <si>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</si>
  <si>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</si>
  <si>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</si>
  <si>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</si>
  <si>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</si>
  <si>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</si>
  <si>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</si>
  <si>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</si>
  <si>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</si>
  <si>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</si>
  <si>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</si>
  <si>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</si>
  <si>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</si>
  <si>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</si>
  <si>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</si>
  <si>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</si>
  <si>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</si>
  <si>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</si>
  <si>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</si>
  <si>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</si>
  <si>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</si>
  <si>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</si>
  <si>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</si>
  <si>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</si>
  <si>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</si>
  <si>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</si>
  <si>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</si>
  <si>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</si>
  <si>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</si>
  <si>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</si>
  <si>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</si>
  <si>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</si>
  <si>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</si>
  <si>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</si>
  <si>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</si>
  <si>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</si>
  <si>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</si>
  <si>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</si>
  <si>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</si>
  <si>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</si>
  <si>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</si>
  <si>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</si>
  <si>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</si>
  <si>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</si>
  <si>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</si>
  <si>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</si>
  <si>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</si>
  <si>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</si>
  <si>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</si>
  <si>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</si>
  <si>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</si>
  <si>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</si>
  <si>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</si>
  <si>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</si>
  <si>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</si>
  <si>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</si>
  <si>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</si>
  <si>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</si>
  <si>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</si>
  <si>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</si>
  <si>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</si>
  <si>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</si>
  <si>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</si>
  <si>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</si>
  <si>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</si>
  <si>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</si>
  <si>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</si>
  <si>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</si>
  <si>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</si>
  <si>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</si>
  <si>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</si>
  <si>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</si>
  <si>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</si>
  <si>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</si>
  <si>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</si>
  <si>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</si>
  <si>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</si>
  <si>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</si>
  <si>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</si>
  <si>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</si>
  <si>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</si>
  <si>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</si>
  <si>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</si>
  <si>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</si>
  <si>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</si>
  <si>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</si>
  <si>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</si>
  <si>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</si>
  <si>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</si>
  <si>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</si>
  <si>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</si>
  <si>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</si>
  <si>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</si>
  <si>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</si>
  <si>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</si>
  <si>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</si>
  <si>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</si>
  <si>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</si>
  <si>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</si>
  <si>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</si>
  <si>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</si>
  <si>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</si>
  <si>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</si>
  <si>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</si>
  <si>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</si>
  <si>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</si>
  <si>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</si>
  <si>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</si>
  <si>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</si>
  <si>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</si>
  <si>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</si>
  <si>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</si>
  <si>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</si>
  <si>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</si>
  <si>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</si>
  <si>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</si>
  <si>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</si>
  <si>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</si>
  <si>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</si>
  <si>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</si>
  <si>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</si>
  <si>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</si>
  <si>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</si>
  <si>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</si>
  <si>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</si>
  <si>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</si>
  <si>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</si>
  <si>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</si>
  <si>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</si>
  <si>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</si>
  <si>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</si>
  <si>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</si>
  <si>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</si>
  <si>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</si>
  <si>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</si>
  <si>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</si>
  <si>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</si>
  <si>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</si>
  <si>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</si>
  <si>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</si>
  <si>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</si>
  <si>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</si>
  <si>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</si>
  <si>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</si>
  <si>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</si>
  <si>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</si>
  <si>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</si>
  <si>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</si>
  <si>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</si>
  <si>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</si>
  <si>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</si>
  <si>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</si>
  <si>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</si>
  <si>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</si>
  <si>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</si>
  <si>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</si>
  <si>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</si>
  <si>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</si>
  <si>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</si>
  <si>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</si>
  <si>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</si>
  <si>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</si>
  <si>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</si>
  <si>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</si>
  <si>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</si>
  <si>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</si>
  <si>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</si>
  <si>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</si>
  <si>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</si>
  <si>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</si>
  <si>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</si>
  <si>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</si>
  <si>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</si>
  <si>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</si>
  <si>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</si>
  <si>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</si>
  <si>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</si>
  <si>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</si>
  <si>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</si>
  <si>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</si>
  <si>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</si>
  <si>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</si>
  <si>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</si>
  <si>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</si>
  <si>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</si>
  <si>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</si>
  <si>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</si>
  <si>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</si>
  <si>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</si>
  <si>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</si>
  <si>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</si>
  <si>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</si>
  <si>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</si>
  <si>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</si>
  <si>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</si>
  <si>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</si>
  <si>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</si>
  <si>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</si>
  <si>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</si>
  <si>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</si>
  <si>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</si>
  <si>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</si>
  <si>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</si>
  <si>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</si>
  <si>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</si>
  <si>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</si>
  <si>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</si>
  <si>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</si>
  <si>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</si>
  <si>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</si>
  <si>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</si>
  <si>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</si>
  <si>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</si>
  <si>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</si>
  <si>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</si>
  <si>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</si>
  <si>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</si>
  <si>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</si>
  <si>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</si>
  <si>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</si>
  <si>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</si>
  <si>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</si>
  <si>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</si>
  <si>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</si>
  <si>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</si>
  <si>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</si>
  <si>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</si>
  <si>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</si>
  <si>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</si>
  <si>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</si>
  <si>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</si>
  <si>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</si>
  <si>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</si>
  <si>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</si>
  <si>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</si>
  <si>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</si>
  <si>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</si>
  <si>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</si>
  <si>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</si>
  <si>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</si>
  <si>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</si>
  <si>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</si>
  <si>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</si>
  <si>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</si>
  <si>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</si>
  <si>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</si>
  <si>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</si>
  <si>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</si>
  <si>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</si>
  <si>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</si>
  <si>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</si>
  <si>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</si>
  <si>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</si>
  <si>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</si>
  <si>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</si>
  <si>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</si>
  <si>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</si>
  <si>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</si>
  <si>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</si>
  <si>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</si>
  <si>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</si>
  <si>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</si>
  <si>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</si>
  <si>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</si>
  <si>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</si>
  <si>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</si>
  <si>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</si>
  <si>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</si>
  <si>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</si>
  <si>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</si>
  <si>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</si>
  <si>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</si>
  <si>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</si>
  <si>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</si>
  <si>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</si>
  <si>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</si>
  <si>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</si>
  <si>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</si>
  <si>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</si>
  <si>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</si>
  <si>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</si>
  <si>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</si>
  <si>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</si>
  <si>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</si>
  <si>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</si>
  <si>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</si>
  <si>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</si>
  <si>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</si>
  <si>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</si>
  <si>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</si>
  <si>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</si>
  <si>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</si>
  <si>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</si>
  <si>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</si>
  <si>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</si>
  <si>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</si>
  <si>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</si>
  <si>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</si>
  <si>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</si>
  <si>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</si>
  <si>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</si>
  <si>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</si>
  <si>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</si>
  <si>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</si>
  <si>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</si>
  <si>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</si>
  <si>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</si>
  <si>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</si>
  <si>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</si>
  <si>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</si>
  <si>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</si>
  <si>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</si>
  <si>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</si>
  <si>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</si>
  <si>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</si>
  <si>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</si>
  <si>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</si>
  <si>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</si>
  <si>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</si>
  <si>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</si>
  <si>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</si>
  <si>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</si>
  <si>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</si>
  <si>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</si>
  <si>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</si>
  <si>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</si>
  <si>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</si>
  <si>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</si>
  <si>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</si>
  <si>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</si>
  <si>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</si>
  <si>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</si>
  <si>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</si>
  <si>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</si>
  <si>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</si>
  <si>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</si>
  <si>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</si>
  <si>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</si>
  <si>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</si>
  <si>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</si>
  <si>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</si>
  <si>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</si>
  <si>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</si>
  <si>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</si>
  <si>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</si>
  <si>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</si>
  <si>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</si>
  <si>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</si>
  <si>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</si>
  <si>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</si>
  <si>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</si>
  <si>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</si>
  <si>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</si>
  <si>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</si>
  <si>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</si>
  <si>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</si>
  <si>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</si>
  <si>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</si>
  <si>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</si>
  <si>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</si>
  <si>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</si>
  <si>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</si>
  <si>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</si>
  <si>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</si>
  <si>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</si>
  <si>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</si>
  <si>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</si>
  <si>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</si>
  <si>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</si>
  <si>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</si>
  <si>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</si>
  <si>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</si>
  <si>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</si>
  <si>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</si>
  <si>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</si>
  <si>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</si>
  <si>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</si>
  <si>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</si>
  <si>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</si>
  <si>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</si>
  <si>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</si>
  <si>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</si>
  <si>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</si>
  <si>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</si>
  <si>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</si>
  <si>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</si>
  <si>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</si>
  <si>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</si>
  <si>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</si>
  <si>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</si>
  <si>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</si>
  <si>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</si>
  <si>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</si>
  <si>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</si>
  <si>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</si>
  <si>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</si>
  <si>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</si>
  <si>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</si>
  <si>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</si>
  <si>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</si>
  <si>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</si>
  <si>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</si>
  <si>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</si>
  <si>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</si>
  <si>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</si>
  <si>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</si>
  <si>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</si>
  <si>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</si>
  <si>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</si>
  <si>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</si>
  <si>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</si>
  <si>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</si>
  <si>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</si>
  <si>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</si>
  <si>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</si>
  <si>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</si>
  <si>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</si>
  <si>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</si>
  <si>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</si>
  <si>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</si>
  <si>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</si>
  <si>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</si>
  <si>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</si>
  <si>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</si>
  <si>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</si>
  <si>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</si>
  <si>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</si>
  <si>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</si>
  <si>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</si>
  <si>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</si>
  <si>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</si>
  <si>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</si>
  <si>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</si>
  <si>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</si>
  <si>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</si>
  <si>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</si>
  <si>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</si>
  <si>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</si>
  <si>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</si>
  <si>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</si>
  <si>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</si>
  <si>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</si>
  <si>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</si>
  <si>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</si>
  <si>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</si>
  <si>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</si>
  <si>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</si>
  <si>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</si>
  <si>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</si>
  <si>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</si>
  <si>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</si>
  <si>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</si>
  <si>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</si>
  <si>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</si>
  <si>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</si>
  <si>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</si>
  <si>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</si>
  <si>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</si>
  <si>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</si>
  <si>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</si>
  <si>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</si>
  <si>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</si>
  <si>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</si>
  <si>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</si>
  <si>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</si>
  <si>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</si>
  <si>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</si>
  <si>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</si>
  <si>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</si>
  <si>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</si>
  <si>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</si>
  <si>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</si>
  <si>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</si>
  <si>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</si>
  <si>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</si>
  <si>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</si>
  <si>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</si>
  <si>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</si>
  <si>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</si>
  <si>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</si>
  <si>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</si>
  <si>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</si>
  <si>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</si>
  <si>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</si>
  <si>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</si>
  <si>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</si>
  <si>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</si>
  <si>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</si>
  <si>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</si>
  <si>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</si>
  <si>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</si>
  <si>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</si>
  <si>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</si>
  <si>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</si>
  <si>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</si>
  <si>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</si>
  <si>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</si>
  <si>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</si>
  <si>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</si>
  <si>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</si>
  <si>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</si>
  <si>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</si>
  <si>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</si>
  <si>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</si>
  <si>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</si>
  <si>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</si>
  <si>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</si>
  <si>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</si>
  <si>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</si>
  <si>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</si>
  <si>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</si>
  <si>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</si>
  <si>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</si>
  <si>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</si>
  <si>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</si>
  <si>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</si>
  <si>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</si>
  <si>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</si>
  <si>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</si>
  <si>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</si>
  <si>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</si>
  <si>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</si>
  <si>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</si>
  <si>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</si>
  <si>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</si>
  <si>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</si>
  <si>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</si>
  <si>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</si>
  <si>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</si>
  <si>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</si>
  <si>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</si>
  <si>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</si>
  <si>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</si>
  <si>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</si>
  <si>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</si>
  <si>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</si>
  <si>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</si>
  <si>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</si>
  <si>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</si>
  <si>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</si>
  <si>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</si>
  <si>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</si>
  <si>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</si>
  <si>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</si>
  <si>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</si>
  <si>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</si>
  <si>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</si>
  <si>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</si>
  <si>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</si>
  <si>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</si>
  <si>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</si>
  <si>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</si>
  <si>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</si>
  <si>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</si>
  <si>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</si>
  <si>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</si>
  <si>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</si>
  <si>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</si>
  <si>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</si>
  <si>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</si>
  <si>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</si>
  <si>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</si>
  <si>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</si>
  <si>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</si>
  <si>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</si>
  <si>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</si>
  <si>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</si>
  <si>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</si>
  <si>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</si>
  <si>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</si>
  <si>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</si>
  <si>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</si>
  <si>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</si>
  <si>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</si>
  <si>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</si>
  <si>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</si>
  <si>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</si>
  <si>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</si>
  <si>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</si>
  <si>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</si>
  <si>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</si>
  <si>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</si>
  <si>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</si>
  <si>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</si>
  <si>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</si>
  <si>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</si>
  <si>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</si>
  <si>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</si>
  <si>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</si>
  <si>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</si>
  <si>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</si>
  <si>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</si>
  <si>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</si>
  <si>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</si>
  <si>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</si>
  <si>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</si>
  <si>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</si>
  <si>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</si>
  <si>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</si>
  <si>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</si>
  <si>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</si>
  <si>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</si>
  <si>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</si>
  <si>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</si>
  <si>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</si>
  <si>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</si>
  <si>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</si>
  <si>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</si>
  <si>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</si>
  <si>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</si>
  <si>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</si>
  <si>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</si>
  <si>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</si>
  <si>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</si>
  <si>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</si>
  <si>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</si>
  <si>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</si>
  <si>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</si>
  <si>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</si>
  <si>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</si>
  <si>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</si>
  <si>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</si>
  <si>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</si>
  <si>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</si>
  <si>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</si>
  <si>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</si>
  <si>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</si>
  <si>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</si>
  <si>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</si>
  <si>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</si>
  <si>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</si>
  <si>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</si>
  <si>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</si>
  <si>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</si>
  <si>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</si>
  <si>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</si>
  <si>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</si>
  <si>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</si>
  <si>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</si>
  <si>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</si>
  <si>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</si>
  <si>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</si>
  <si>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</si>
  <si>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</si>
  <si>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</si>
  <si>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</si>
  <si>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</si>
  <si>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</si>
  <si>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</si>
  <si>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</si>
  <si>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</si>
  <si>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</si>
  <si>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</si>
  <si>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</si>
  <si>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</si>
  <si>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</si>
  <si>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</si>
  <si>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</si>
  <si>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</si>
  <si>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</si>
  <si>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</si>
  <si>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</si>
  <si>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</si>
  <si>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</si>
  <si>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</si>
  <si>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</si>
  <si>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</si>
  <si>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</si>
  <si>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</si>
  <si>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</si>
  <si>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</si>
  <si>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</si>
  <si>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</si>
  <si>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</si>
  <si>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</si>
  <si>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</si>
  <si>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</si>
  <si>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</si>
  <si>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</si>
  <si>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</si>
  <si>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</si>
  <si>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</si>
  <si>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</si>
  <si>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</si>
  <si>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</si>
  <si>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</si>
  <si>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</si>
  <si>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</si>
  <si>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</si>
  <si>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</si>
  <si>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</si>
  <si>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</si>
  <si>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</si>
  <si>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</si>
  <si>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</si>
  <si>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</si>
  <si>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</si>
  <si>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</si>
  <si>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</si>
  <si>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</si>
  <si>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</si>
  <si>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</si>
  <si>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</si>
  <si>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</si>
  <si>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</si>
  <si>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</si>
  <si>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</si>
  <si>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</si>
  <si>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</si>
  <si>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</si>
  <si>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</si>
  <si>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</si>
  <si>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</si>
  <si>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</si>
  <si>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</si>
  <si>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</si>
  <si>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</si>
  <si>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</si>
  <si>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</si>
  <si>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</si>
  <si>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</si>
  <si>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</si>
  <si>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</si>
  <si>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</si>
  <si>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</si>
  <si>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</si>
  <si>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</si>
  <si>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</si>
  <si>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</si>
  <si>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</si>
  <si>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</si>
  <si>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</si>
  <si>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</si>
  <si>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</si>
  <si>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</si>
  <si>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</si>
  <si>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</si>
  <si>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</si>
  <si>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</si>
  <si>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</si>
  <si>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</si>
  <si>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</si>
  <si>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</si>
  <si>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</si>
  <si>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</si>
  <si>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</si>
  <si>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</si>
  <si>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</si>
  <si>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</si>
  <si>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</si>
  <si>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</si>
  <si>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</si>
  <si>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</si>
  <si>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</si>
  <si>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</si>
  <si>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</si>
  <si>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</si>
  <si>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</si>
  <si>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</si>
  <si>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</si>
  <si>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</si>
  <si>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</si>
  <si>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</si>
  <si>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</si>
  <si>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</si>
  <si>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</si>
  <si>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</si>
  <si>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</si>
  <si>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</si>
  <si>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</si>
  <si>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</si>
  <si>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</si>
  <si>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</si>
  <si>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</si>
  <si>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</si>
  <si>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</si>
  <si>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</si>
  <si>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</si>
  <si>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</si>
  <si>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</si>
  <si>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</si>
  <si>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</si>
  <si>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</si>
  <si>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</si>
  <si>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</si>
  <si>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</si>
  <si>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</si>
  <si>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</si>
  <si>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</si>
  <si>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</si>
  <si>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</si>
  <si>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</si>
  <si>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</si>
  <si>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</si>
  <si>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</si>
  <si>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</si>
  <si>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</si>
  <si>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</si>
  <si>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</si>
  <si>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</si>
  <si>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</si>
  <si>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</si>
  <si>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</si>
  <si>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</si>
  <si>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</si>
  <si>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</si>
  <si>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</si>
  <si>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</si>
  <si>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</si>
  <si>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</si>
  <si>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</si>
  <si>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</si>
  <si>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</si>
  <si>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</si>
  <si>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</si>
  <si>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</si>
  <si>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</si>
  <si>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</si>
  <si>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</si>
  <si>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</si>
  <si>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</si>
  <si>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</si>
  <si>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</si>
  <si>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</si>
  <si>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</si>
  <si>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</si>
  <si>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</si>
  <si>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</si>
  <si>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</si>
  <si>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</si>
  <si>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</si>
  <si>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</si>
  <si>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</si>
  <si>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</si>
  <si>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</si>
  <si>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</si>
  <si>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</si>
  <si>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</si>
  <si>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</si>
  <si>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</si>
  <si>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</si>
  <si>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</si>
  <si>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</si>
  <si>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</si>
  <si>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</si>
  <si>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</si>
  <si>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</si>
  <si>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</si>
  <si>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</si>
  <si>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</si>
  <si>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</si>
  <si>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</si>
  <si>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</si>
  <si>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</si>
  <si>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</si>
  <si>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</si>
  <si>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</si>
  <si>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</si>
  <si>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</si>
  <si>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</si>
  <si>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</si>
  <si>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</si>
  <si>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</si>
  <si>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</si>
  <si>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</si>
  <si>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</si>
  <si>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</si>
  <si>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</si>
  <si>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</si>
  <si>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</si>
  <si>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</si>
  <si>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</si>
  <si>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</si>
  <si>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</si>
  <si>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</si>
  <si>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</si>
  <si>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</si>
  <si>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</si>
  <si>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</si>
  <si>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</si>
  <si>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</si>
  <si>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</si>
  <si>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</si>
  <si>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</si>
  <si>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</si>
  <si>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</si>
  <si>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</si>
  <si>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</si>
  <si>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</si>
  <si>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</si>
  <si>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</si>
  <si>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</si>
  <si>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</si>
  <si>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</si>
  <si>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</si>
  <si>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</si>
  <si>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</si>
  <si>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</si>
  <si>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</si>
  <si>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</si>
  <si>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</si>
  <si>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</si>
  <si>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</si>
  <si>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</si>
  <si>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</si>
  <si>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</si>
  <si>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</si>
  <si>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</si>
  <si>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</si>
  <si>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</si>
  <si>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</si>
  <si>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</si>
  <si>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</si>
  <si>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</si>
  <si>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</si>
  <si>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</si>
  <si>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</si>
  <si>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</si>
  <si>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</si>
  <si>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</si>
  <si>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</si>
  <si>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</si>
  <si>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</si>
  <si>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</si>
  <si>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</si>
  <si>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</si>
  <si>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</si>
  <si>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</si>
  <si>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</si>
  <si>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</si>
  <si>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</si>
  <si>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</si>
  <si>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</si>
  <si>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</si>
  <si>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</si>
  <si>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</si>
  <si>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</si>
  <si>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</si>
  <si>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</si>
  <si>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</si>
  <si>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</si>
  <si>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</si>
  <si>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</si>
  <si>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</si>
  <si>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</si>
  <si>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</si>
  <si>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</si>
  <si>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</si>
  <si>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</si>
  <si>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</si>
  <si>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</si>
  <si>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</si>
  <si>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</si>
  <si>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</si>
  <si>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</si>
  <si>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</si>
  <si>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</si>
  <si>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</si>
  <si>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</si>
  <si>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</si>
  <si>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</si>
  <si>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</si>
  <si>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</si>
  <si>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</si>
  <si>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</si>
  <si>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</si>
  <si>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</si>
  <si>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</si>
  <si>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</si>
  <si>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</si>
  <si>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</si>
  <si>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</si>
  <si>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</si>
  <si>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</si>
  <si>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</si>
  <si>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</si>
  <si>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</si>
  <si>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</si>
  <si>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</si>
  <si>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</si>
  <si>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</si>
  <si>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</si>
  <si>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</si>
  <si>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</si>
  <si>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</si>
  <si>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</si>
  <si>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</si>
  <si>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</si>
  <si>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</si>
  <si>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</si>
  <si>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</si>
  <si>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</si>
  <si>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</si>
  <si>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</si>
  <si>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</si>
  <si>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</si>
  <si>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</si>
  <si>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</si>
  <si>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</si>
  <si>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</si>
  <si>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</si>
  <si>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</si>
  <si>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</si>
  <si>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</si>
  <si>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</si>
  <si>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</si>
  <si>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</si>
  <si>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</si>
  <si>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</si>
  <si>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</si>
  <si>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</si>
  <si>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</si>
  <si>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</si>
  <si>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</si>
  <si>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</si>
  <si>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</si>
  <si>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</si>
  <si>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</si>
  <si>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</si>
  <si>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</si>
  <si>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</si>
  <si>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</si>
  <si>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</si>
  <si>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</si>
  <si>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</si>
  <si>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</si>
  <si>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</si>
  <si>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</si>
  <si>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</si>
  <si>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</si>
  <si>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</si>
  <si>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</si>
  <si>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</si>
  <si>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</si>
  <si>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</si>
  <si>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</si>
  <si>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</si>
  <si>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</si>
  <si>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</si>
  <si>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</si>
  <si>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</si>
  <si>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</si>
  <si>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</si>
  <si>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</si>
  <si>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</si>
  <si>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</si>
  <si>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</si>
  <si>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</si>
  <si>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</si>
  <si>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</si>
  <si>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</si>
  <si>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</si>
  <si>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</si>
  <si>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</si>
  <si>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</si>
  <si>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</si>
  <si>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</si>
  <si>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</si>
  <si>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</si>
  <si>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</si>
  <si>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</si>
  <si>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</si>
  <si>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</si>
  <si>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</si>
  <si>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</si>
  <si>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</si>
  <si>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</si>
  <si>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</si>
  <si>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</si>
  <si>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</si>
  <si>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</si>
  <si>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</si>
  <si>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</si>
  <si>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</si>
  <si>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</si>
  <si>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</si>
  <si>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</si>
  <si>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</si>
  <si>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</si>
  <si>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</si>
  <si>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</si>
  <si>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</si>
  <si>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</si>
  <si>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</si>
  <si>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</si>
  <si>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</si>
  <si>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</si>
  <si>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</si>
  <si>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</si>
  <si>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</si>
  <si>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</si>
  <si>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</si>
  <si>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</si>
  <si>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</si>
  <si>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</si>
  <si>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</si>
  <si>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</si>
  <si>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</si>
  <si>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</si>
  <si>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</si>
  <si>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</si>
  <si>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</si>
  <si>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</si>
  <si>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</si>
  <si>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</si>
  <si>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</si>
  <si>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</si>
  <si>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</si>
  <si>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</si>
  <si>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</si>
  <si>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</si>
  <si>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</si>
  <si>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</si>
  <si>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</si>
  <si>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</si>
  <si>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</si>
  <si>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</si>
  <si>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</si>
  <si>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</si>
  <si>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</si>
  <si>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</si>
  <si>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</si>
  <si>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</si>
  <si>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</si>
  <si>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</si>
  <si>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</si>
  <si>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</si>
  <si>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</si>
  <si>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</si>
  <si>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</si>
  <si>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</si>
  <si>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</si>
  <si>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</si>
  <si>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</si>
  <si>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</si>
  <si>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</si>
  <si>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</si>
  <si>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</si>
  <si>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</si>
  <si>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</si>
  <si>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</si>
  <si>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</si>
  <si>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</si>
  <si>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</si>
  <si>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</si>
  <si>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</si>
  <si>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</si>
  <si>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</si>
  <si>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</si>
  <si>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</si>
  <si>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</si>
  <si>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</si>
  <si>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</si>
  <si>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</si>
  <si>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</si>
  <si>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</si>
  <si>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</si>
  <si>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</si>
  <si>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</si>
  <si>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</si>
  <si>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</si>
  <si>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</si>
  <si>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</si>
  <si>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</si>
  <si>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</si>
  <si>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</si>
  <si>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</si>
  <si>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</si>
  <si>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</si>
  <si>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</si>
  <si>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</si>
  <si>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</si>
  <si>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</si>
  <si>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</si>
  <si>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</si>
  <si>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</si>
  <si>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</si>
  <si>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</si>
  <si>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</si>
  <si>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</si>
  <si>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</si>
  <si>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</si>
  <si>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</si>
  <si>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</si>
  <si>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</si>
  <si>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</si>
  <si>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</si>
  <si>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</si>
  <si>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</si>
  <si>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</si>
  <si>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</si>
  <si>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</si>
  <si>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</si>
  <si>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</si>
  <si>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</si>
  <si>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</si>
  <si>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</si>
  <si>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</si>
  <si>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</si>
  <si>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</si>
  <si>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</si>
  <si>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</si>
  <si>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</si>
  <si>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</si>
  <si>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</si>
  <si>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</si>
  <si>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</si>
  <si>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</si>
  <si>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</si>
  <si>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</si>
  <si>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</si>
  <si>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</si>
  <si>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</si>
  <si>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</si>
  <si>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</si>
  <si>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</si>
  <si>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</si>
  <si>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</si>
  <si>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</si>
  <si>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</si>
  <si>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</si>
  <si>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</si>
  <si>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</si>
  <si>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</si>
  <si>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</si>
  <si>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</si>
  <si>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</si>
  <si>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</si>
  <si>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</si>
  <si>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</si>
  <si>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</si>
  <si>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</si>
  <si>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</si>
  <si>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</si>
  <si>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</si>
  <si>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</si>
  <si>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</si>
  <si>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</si>
  <si>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</si>
  <si>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</si>
  <si>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</si>
  <si>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</si>
  <si>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</si>
  <si>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</si>
  <si>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</si>
  <si>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</si>
  <si>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</si>
  <si>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</si>
  <si>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</si>
  <si>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</si>
  <si>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</si>
  <si>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</si>
  <si>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</si>
  <si>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</si>
  <si>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</si>
  <si>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</si>
  <si>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</si>
  <si>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</si>
  <si>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</si>
  <si>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</si>
  <si>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</si>
  <si>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</si>
  <si>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</si>
  <si>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</si>
  <si>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</si>
  <si>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</si>
  <si>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</si>
  <si>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</si>
  <si>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</si>
  <si>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</si>
  <si>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</si>
  <si>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</si>
  <si>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</si>
  <si>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</si>
  <si>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</si>
  <si>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</si>
  <si>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</si>
  <si>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</si>
  <si>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</si>
  <si>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</si>
  <si>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</si>
  <si>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</si>
  <si>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</si>
  <si>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</si>
  <si>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</si>
  <si>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</si>
  <si>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</si>
  <si>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</si>
  <si>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</si>
  <si>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</si>
  <si>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</si>
  <si>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</si>
  <si>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</si>
  <si>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</si>
  <si>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</si>
  <si>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</si>
  <si>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</si>
  <si>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</si>
  <si>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</si>
  <si>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</si>
  <si>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</si>
  <si>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</si>
  <si>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</si>
  <si>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</si>
  <si>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</si>
  <si>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</si>
  <si>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</si>
  <si>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</si>
  <si>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</si>
  <si>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</si>
  <si>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</si>
  <si>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</si>
  <si>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</si>
  <si>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</si>
  <si>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</si>
  <si>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</si>
  <si>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</si>
  <si>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</si>
  <si>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</si>
  <si>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</si>
  <si>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</si>
  <si>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</si>
  <si>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</si>
  <si>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</si>
  <si>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</si>
  <si>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</si>
  <si>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</si>
  <si>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</si>
  <si>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</si>
  <si>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</si>
  <si>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</si>
  <si>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</si>
  <si>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</si>
  <si>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</si>
  <si>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</si>
  <si>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</si>
  <si>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</si>
  <si>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</si>
  <si>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</si>
  <si>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</si>
  <si>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</si>
  <si>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</si>
  <si>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</si>
  <si>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</si>
  <si>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</si>
  <si>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</si>
  <si>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</si>
  <si>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</si>
  <si>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</si>
  <si>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</si>
  <si>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</si>
  <si>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</si>
  <si>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</si>
  <si>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</si>
  <si>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</si>
  <si>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</si>
  <si>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</si>
  <si>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</si>
  <si>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</si>
  <si>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</si>
  <si>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</si>
  <si>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</si>
  <si>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</si>
  <si>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</si>
  <si>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</si>
  <si>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</si>
  <si>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</si>
  <si>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</si>
  <si>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</si>
  <si>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</si>
  <si>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</si>
  <si>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</si>
  <si>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</si>
  <si>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</si>
  <si>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</si>
  <si>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</si>
  <si>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</si>
  <si>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</si>
  <si>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</si>
  <si>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</si>
  <si>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</si>
  <si>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</si>
  <si>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</si>
  <si>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</si>
  <si>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</si>
  <si>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</si>
  <si>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</si>
  <si>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</si>
  <si>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</si>
  <si>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</si>
  <si>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</si>
  <si>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</si>
  <si>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</si>
  <si>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</si>
  <si>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</si>
  <si>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</si>
  <si>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</si>
  <si>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</si>
  <si>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</si>
  <si>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</si>
  <si>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</si>
  <si>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</si>
  <si>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</si>
  <si>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</si>
  <si>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</si>
  <si>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</si>
  <si>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</si>
  <si>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</si>
  <si>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</si>
  <si>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</si>
  <si>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</si>
  <si>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</si>
  <si>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</si>
  <si>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</si>
  <si>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</si>
  <si>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</si>
  <si>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</si>
  <si>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</si>
  <si>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</si>
  <si>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</si>
  <si>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</si>
  <si>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</si>
  <si>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</si>
  <si>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</si>
  <si>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</si>
  <si>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</si>
  <si>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</si>
  <si>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</si>
  <si>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</si>
  <si>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</si>
  <si>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</si>
  <si>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</si>
  <si>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</si>
  <si>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</si>
  <si>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</si>
  <si>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</si>
  <si>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</si>
  <si>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</si>
  <si>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</si>
  <si>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</si>
  <si>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</si>
  <si>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</si>
  <si>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</si>
  <si>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</si>
  <si>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</si>
  <si>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</si>
  <si>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</si>
  <si>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</si>
  <si>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</si>
  <si>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</si>
  <si>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</si>
  <si>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</si>
  <si>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</si>
  <si>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</si>
  <si>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</si>
  <si>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</si>
  <si>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</si>
  <si>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</si>
  <si>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</si>
  <si>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</si>
  <si>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</si>
  <si>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</si>
  <si>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</si>
  <si>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</si>
  <si>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</si>
  <si>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</si>
  <si>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</si>
  <si>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</si>
  <si>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</si>
  <si>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</si>
  <si>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</si>
  <si>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</si>
  <si>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</si>
  <si>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</si>
  <si>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</si>
  <si>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</si>
  <si>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</si>
  <si>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</si>
  <si>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</si>
  <si>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</si>
  <si>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</si>
  <si>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</si>
  <si>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</si>
  <si>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</si>
  <si>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</si>
  <si>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</si>
  <si>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</si>
  <si>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</si>
  <si>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</si>
  <si>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</si>
  <si>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</si>
  <si>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</si>
  <si>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</si>
  <si>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</si>
  <si>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</si>
  <si>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</si>
  <si>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</si>
  <si>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</si>
  <si>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</si>
  <si>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</si>
  <si>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</si>
  <si>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</si>
  <si>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</si>
  <si>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</si>
  <si>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</si>
  <si>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</si>
  <si>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</si>
  <si>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</si>
  <si>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</si>
  <si>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</si>
  <si>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</si>
  <si>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</si>
  <si>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</si>
  <si>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</si>
  <si>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</si>
  <si>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</si>
  <si>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</si>
  <si>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</si>
  <si>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</si>
  <si>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</si>
  <si>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</si>
  <si>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</si>
  <si>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</si>
  <si>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</si>
  <si>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</si>
  <si>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</si>
  <si>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</si>
  <si>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</si>
  <si>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</si>
  <si>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</si>
  <si>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</si>
  <si>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</si>
  <si>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</si>
  <si>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</si>
  <si>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</si>
  <si>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</si>
  <si>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</si>
  <si>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</si>
  <si>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</si>
  <si>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</si>
  <si>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</si>
  <si>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</si>
  <si>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</si>
  <si>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</si>
  <si>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</si>
  <si>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</si>
  <si>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</si>
  <si>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</si>
  <si>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</si>
  <si>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</si>
  <si>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</si>
  <si>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</si>
  <si>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</si>
  <si>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</si>
  <si>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</si>
  <si>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</si>
  <si>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</si>
  <si>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</si>
  <si>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</si>
  <si>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</si>
  <si>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</si>
  <si>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</si>
  <si>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</si>
  <si>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</si>
  <si>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</si>
  <si>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</si>
  <si>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</si>
  <si>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</si>
  <si>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</si>
  <si>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</si>
  <si>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</si>
  <si>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</si>
  <si>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</si>
  <si>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</si>
  <si>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</si>
  <si>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</si>
  <si>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</si>
  <si>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</si>
  <si>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</si>
  <si>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</si>
  <si>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</si>
  <si>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</si>
  <si>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</si>
  <si>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</si>
  <si>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</si>
  <si>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</si>
  <si>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</si>
  <si>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</si>
  <si>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</si>
  <si>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</si>
  <si>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</si>
  <si>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</si>
  <si>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</si>
  <si>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</si>
  <si>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</si>
  <si>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</si>
  <si>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</si>
  <si>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</si>
  <si>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</si>
  <si>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</si>
  <si>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</si>
  <si>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</si>
  <si>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</si>
  <si>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</si>
  <si>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</si>
  <si>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</si>
  <si>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</si>
  <si>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</si>
  <si>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</si>
  <si>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</si>
  <si>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</si>
  <si>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</si>
  <si>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</si>
  <si>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</si>
  <si>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</si>
  <si>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</si>
  <si>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</si>
  <si>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</si>
  <si>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</si>
  <si>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</si>
  <si>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</si>
  <si>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</si>
  <si>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</si>
  <si>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</si>
  <si>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</si>
  <si>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</si>
  <si>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</si>
  <si>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</si>
  <si>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</si>
  <si>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</si>
  <si>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</si>
  <si>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</si>
  <si>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</si>
  <si>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</si>
  <si>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</si>
  <si>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</si>
  <si>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</si>
  <si>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</si>
  <si>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</si>
  <si>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</si>
  <si>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</si>
  <si>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</si>
  <si>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</si>
  <si>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</si>
  <si>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</si>
  <si>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</si>
  <si>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</si>
  <si>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</si>
  <si>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</si>
  <si>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</si>
  <si>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</si>
  <si>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</si>
  <si>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</si>
  <si>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</si>
  <si>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</si>
  <si>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</si>
  <si>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</si>
  <si>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</si>
  <si>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</si>
  <si>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</si>
  <si>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</si>
  <si>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</si>
  <si>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</si>
  <si>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</si>
  <si>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</si>
  <si>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</si>
  <si>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</si>
  <si>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</si>
  <si>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</si>
  <si>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</si>
  <si>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</si>
  <si>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</si>
  <si>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</si>
  <si>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</si>
  <si>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</si>
  <si>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</si>
  <si>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</si>
  <si>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</si>
  <si>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</si>
  <si>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</si>
  <si>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</si>
  <si>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</si>
  <si>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</si>
  <si>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</si>
  <si>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</si>
  <si>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</si>
  <si>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</si>
  <si>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</si>
  <si>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</si>
  <si>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</si>
  <si>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</si>
  <si>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</si>
  <si>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</si>
  <si>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</si>
  <si>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</si>
  <si>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</si>
  <si>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</si>
  <si>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</si>
  <si>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</si>
  <si>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</si>
  <si>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</si>
  <si>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</si>
  <si>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</si>
  <si>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</si>
  <si>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</si>
  <si>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</si>
  <si>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</si>
  <si>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</si>
  <si>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</si>
  <si>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</si>
  <si>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</si>
  <si>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</si>
  <si>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</si>
  <si>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</si>
  <si>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</si>
  <si>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</si>
  <si>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</si>
  <si>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</si>
  <si>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</si>
  <si>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</si>
  <si>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</si>
  <si>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</si>
  <si>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</si>
  <si>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</si>
  <si>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</si>
  <si>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</si>
  <si>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</si>
  <si>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</si>
  <si>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</si>
  <si>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</si>
  <si>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</si>
  <si>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</si>
  <si>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</si>
  <si>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</si>
  <si>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</si>
  <si>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</si>
  <si>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</si>
  <si>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</si>
  <si>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</si>
  <si>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</si>
  <si>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</si>
  <si>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</si>
  <si>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</si>
  <si>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</si>
  <si>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</si>
  <si>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</si>
  <si>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</si>
  <si>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</si>
  <si>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</si>
  <si>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</si>
  <si>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</si>
  <si>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</si>
  <si>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</si>
  <si>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</si>
  <si>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</si>
  <si>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</si>
  <si>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</si>
  <si>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</si>
  <si>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</si>
  <si>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</si>
  <si>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</si>
  <si>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</si>
  <si>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</si>
  <si>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</si>
  <si>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</si>
  <si>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</si>
  <si>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</si>
  <si>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</si>
  <si>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</si>
  <si>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</si>
  <si>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</si>
  <si>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</si>
  <si>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</si>
  <si>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</si>
  <si>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</si>
  <si>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</si>
  <si>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</si>
  <si>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</si>
  <si>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</si>
  <si>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</si>
  <si>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</si>
  <si>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</si>
  <si>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</si>
  <si>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</si>
  <si>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</si>
  <si>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</si>
  <si>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</si>
  <si>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</si>
  <si>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</si>
  <si>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</si>
  <si>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</si>
  <si>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</si>
  <si>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</si>
  <si>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</si>
  <si>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</si>
  <si>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</si>
  <si>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</si>
  <si>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</si>
  <si>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</si>
  <si>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</si>
  <si>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</si>
  <si>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</si>
  <si>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</si>
  <si>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</si>
  <si>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</si>
  <si>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</si>
  <si>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</si>
  <si>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</si>
  <si>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</si>
  <si>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</si>
  <si>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</si>
  <si>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</si>
  <si>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</si>
  <si>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</si>
  <si>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</si>
  <si>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</si>
  <si>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</si>
  <si>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</si>
  <si>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</si>
  <si>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</si>
  <si>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</si>
  <si>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</si>
  <si>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</si>
  <si>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</si>
  <si>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</si>
  <si>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</si>
  <si>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</si>
  <si>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</si>
  <si>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</si>
  <si>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</si>
  <si>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</si>
  <si>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</si>
  <si>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</si>
  <si>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</si>
  <si>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</si>
  <si>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</si>
  <si>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</si>
  <si>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</si>
  <si>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</si>
  <si>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</si>
  <si>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</si>
  <si>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</si>
  <si>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</si>
  <si>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</si>
  <si>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</si>
  <si>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</si>
  <si>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</si>
  <si>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</si>
  <si>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</si>
  <si>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</si>
  <si>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</si>
  <si>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</si>
  <si>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</si>
  <si>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</si>
  <si>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</si>
  <si>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</si>
  <si>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</si>
  <si>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</si>
  <si>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</si>
  <si>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</si>
  <si>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</si>
  <si>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</si>
  <si>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</si>
  <si>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</si>
  <si>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</si>
  <si>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</si>
  <si>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</si>
  <si>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</si>
  <si>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</si>
  <si>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</si>
  <si>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</si>
  <si>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</si>
  <si>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</si>
  <si>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</si>
  <si>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</si>
  <si>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</si>
  <si>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</si>
  <si>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</si>
  <si>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</si>
  <si>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</si>
  <si>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</si>
  <si>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</si>
  <si>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</si>
  <si>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</si>
  <si>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</si>
  <si>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</si>
  <si>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</si>
  <si>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</si>
  <si>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</si>
  <si>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</si>
  <si>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</si>
  <si>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</si>
  <si>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</si>
  <si>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</si>
  <si>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</si>
  <si>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</si>
  <si>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</si>
  <si>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</si>
  <si>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</si>
  <si>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</si>
  <si>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</si>
  <si>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</si>
  <si>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</si>
  <si>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</si>
  <si>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</si>
  <si>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</si>
  <si>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</si>
  <si>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</si>
  <si>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</si>
  <si>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</si>
  <si>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</si>
  <si>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</si>
  <si>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</si>
  <si>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</si>
  <si>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</si>
  <si>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</si>
  <si>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</si>
  <si>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</si>
  <si>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</si>
  <si>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</si>
  <si>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</si>
  <si>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</si>
  <si>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</si>
  <si>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</si>
  <si>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</si>
  <si>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</si>
  <si>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</si>
  <si>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</si>
  <si>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</si>
  <si>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</si>
  <si>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</si>
  <si>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</si>
  <si>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</si>
  <si>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</si>
  <si>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</si>
  <si>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</si>
  <si>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</si>
  <si>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</si>
  <si>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</si>
  <si>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</si>
  <si>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</si>
  <si>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</si>
  <si>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</si>
  <si>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</si>
  <si>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</si>
  <si>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</si>
  <si>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</si>
  <si>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</si>
  <si>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</si>
  <si>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</si>
  <si>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</si>
  <si>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</si>
  <si>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</si>
  <si>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</si>
  <si>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</si>
  <si>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</si>
  <si>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</si>
  <si>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</si>
  <si>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</si>
  <si>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</si>
  <si>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</si>
  <si>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</si>
  <si>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</si>
  <si>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</si>
  <si>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</si>
  <si>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</si>
  <si>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</si>
  <si>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</si>
  <si>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</si>
  <si>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</si>
  <si>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</si>
  <si>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</si>
  <si>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</si>
  <si>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</si>
  <si>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</si>
  <si>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</si>
  <si>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</si>
  <si>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</si>
  <si>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</si>
  <si>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</si>
  <si>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</si>
  <si>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</si>
  <si>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</si>
  <si>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</si>
  <si>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</si>
  <si>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</si>
  <si>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</si>
  <si>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</si>
  <si>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</si>
  <si>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</si>
  <si>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</si>
  <si>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</si>
  <si>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</si>
  <si>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</si>
  <si>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</si>
  <si>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</si>
  <si>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</si>
  <si>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</si>
  <si>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</si>
  <si>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</si>
  <si>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</si>
  <si>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</si>
  <si>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</si>
  <si>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</si>
  <si>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</si>
  <si>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</si>
  <si>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</si>
  <si>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</si>
  <si>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</si>
  <si>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</si>
  <si>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</si>
  <si>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</si>
  <si>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</si>
  <si>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</si>
  <si>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</si>
  <si>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</si>
  <si>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</si>
  <si>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</si>
  <si>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</si>
  <si>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</si>
  <si>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</si>
  <si>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</si>
  <si>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</si>
  <si>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</si>
  <si>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</si>
  <si>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</si>
  <si>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</si>
  <si>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</si>
  <si>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</si>
  <si>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</si>
  <si>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</si>
  <si>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</si>
  <si>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</si>
  <si>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</si>
  <si>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</si>
  <si>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</si>
  <si>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</si>
  <si>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</si>
  <si>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</si>
  <si>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</si>
  <si>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</si>
  <si>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</si>
  <si>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</si>
  <si>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</si>
  <si>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</si>
  <si>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</si>
  <si>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</si>
  <si>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</si>
  <si>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</si>
  <si>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</si>
  <si>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</si>
  <si>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</si>
  <si>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</si>
  <si>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</si>
  <si>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</si>
  <si>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</si>
  <si>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</si>
  <si>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</si>
  <si>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</si>
  <si>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</si>
  <si>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</si>
  <si>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</si>
  <si>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</si>
  <si>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</si>
  <si>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</si>
  <si>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</si>
  <si>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</si>
  <si>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</si>
  <si>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</si>
  <si>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</si>
  <si>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</si>
  <si>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</si>
  <si>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</si>
  <si>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</si>
  <si>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</si>
  <si>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</si>
  <si>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</si>
  <si>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</si>
  <si>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</si>
  <si>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</si>
  <si>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</si>
  <si>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</si>
  <si>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</si>
  <si>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</si>
  <si>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</si>
  <si>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</si>
  <si>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</si>
  <si>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</si>
  <si>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</si>
  <si>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</si>
  <si>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</si>
  <si>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</si>
  <si>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</si>
  <si>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</si>
  <si>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</si>
  <si>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</si>
  <si>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</si>
  <si>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</si>
  <si>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</si>
  <si>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</si>
  <si>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</si>
  <si>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</si>
  <si>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</si>
  <si>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</si>
  <si>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</si>
  <si>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</si>
  <si>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</si>
  <si>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</si>
  <si>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</si>
  <si>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</si>
  <si>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</si>
  <si>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</si>
  <si>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</si>
  <si>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</si>
  <si>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</si>
  <si>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</si>
  <si>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</si>
  <si>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</si>
  <si>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</si>
  <si>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</si>
  <si>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</si>
  <si>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</si>
  <si>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</si>
  <si>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</si>
  <si>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</si>
  <si>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</si>
  <si>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</si>
  <si>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</si>
  <si>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</si>
  <si>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</si>
  <si>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</si>
  <si>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</si>
  <si>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</si>
  <si>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</si>
  <si>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</si>
  <si>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</si>
  <si>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</si>
  <si>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</si>
  <si>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</si>
  <si>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</si>
  <si>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</si>
  <si>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</si>
  <si>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</si>
  <si>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</si>
  <si>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</si>
  <si>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</si>
  <si>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</si>
  <si>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</si>
  <si>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</si>
  <si>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</si>
  <si>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</si>
  <si>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</si>
  <si>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</si>
  <si>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</si>
  <si>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</si>
  <si>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</si>
  <si>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</si>
  <si>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</si>
  <si>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</si>
  <si>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</si>
  <si>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</si>
  <si>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</si>
  <si>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</si>
  <si>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</si>
  <si>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</si>
  <si>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</si>
  <si>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</si>
  <si>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</si>
  <si>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</si>
  <si>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</si>
  <si>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</si>
  <si>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</si>
  <si>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</si>
  <si>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</si>
  <si>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</si>
  <si>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</si>
  <si>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</si>
  <si>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</si>
  <si>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</si>
  <si>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</si>
  <si>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</si>
  <si>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</si>
  <si>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</si>
  <si>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</si>
  <si>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</si>
  <si>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</si>
  <si>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</si>
  <si>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</si>
  <si>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</si>
  <si>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</si>
  <si>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</si>
  <si>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</si>
  <si>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</si>
  <si>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</si>
  <si>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</si>
  <si>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</si>
  <si>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</si>
  <si>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</si>
  <si>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</si>
  <si>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</si>
  <si>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</si>
  <si>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</si>
  <si>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</si>
  <si>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</si>
  <si>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</si>
  <si>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</si>
  <si>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</si>
  <si>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</si>
  <si>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</si>
  <si>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</si>
  <si>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</si>
  <si>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</si>
  <si>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</si>
  <si>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</si>
  <si>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</si>
  <si>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</si>
  <si>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</si>
  <si>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</si>
  <si>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</si>
  <si>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</si>
  <si>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</si>
  <si>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</si>
  <si>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</si>
  <si>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</si>
  <si>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</si>
  <si>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</si>
  <si>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</si>
  <si>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</si>
  <si>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</si>
  <si>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</si>
  <si>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</si>
  <si>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</si>
  <si>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</si>
  <si>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</si>
  <si>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</si>
  <si>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</si>
  <si>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</si>
  <si>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</si>
  <si>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</si>
  <si>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</si>
  <si>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</si>
  <si>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</si>
  <si>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</si>
  <si>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</si>
  <si>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</si>
  <si>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</si>
  <si>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</si>
  <si>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</si>
  <si>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</si>
  <si>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</si>
  <si>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</si>
  <si>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</si>
  <si>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</si>
  <si>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</si>
  <si>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</si>
  <si>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</si>
  <si>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</si>
  <si>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</si>
  <si>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</si>
  <si>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</si>
  <si>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</si>
  <si>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</si>
  <si>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</si>
  <si>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</si>
  <si>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</si>
  <si>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</si>
  <si>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</si>
  <si>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</si>
  <si>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</si>
  <si>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</si>
  <si>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</si>
  <si>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</si>
  <si>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</si>
  <si>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</si>
  <si>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</si>
  <si>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</si>
  <si>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</si>
  <si>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</si>
  <si>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</si>
  <si>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</si>
  <si>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</si>
  <si>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</si>
  <si>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</si>
  <si>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</si>
  <si>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</si>
  <si>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</si>
  <si>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</si>
  <si>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</si>
  <si>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</si>
  <si>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</si>
  <si>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</si>
  <si>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</si>
  <si>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</si>
  <si>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</si>
  <si>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</si>
  <si>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</si>
  <si>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</si>
  <si>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</si>
  <si>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</si>
  <si>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</si>
  <si>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</si>
  <si>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</si>
  <si>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</si>
  <si>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</si>
  <si>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</si>
  <si>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</si>
  <si>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</si>
  <si>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</si>
  <si>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</si>
  <si>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</si>
  <si>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</si>
  <si>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</si>
  <si>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</si>
  <si>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</si>
  <si>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</si>
  <si>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</si>
  <si>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</si>
  <si>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</si>
  <si>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</si>
  <si>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</si>
  <si>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</si>
  <si>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</si>
  <si>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</si>
  <si>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</si>
  <si>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</si>
  <si>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</si>
  <si>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</si>
  <si>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</si>
  <si>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</si>
  <si>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</si>
  <si>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</si>
  <si>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</si>
  <si>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</si>
  <si>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</si>
  <si>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</si>
  <si>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</si>
  <si>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</si>
  <si>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</si>
  <si>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</si>
  <si>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</si>
  <si>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</si>
  <si>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</si>
  <si>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</si>
  <si>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</si>
  <si>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</si>
  <si>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</si>
  <si>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</si>
  <si>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</si>
  <si>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</si>
  <si>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</si>
  <si>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</si>
  <si>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</si>
  <si>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</si>
  <si>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</si>
  <si>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</si>
  <si>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</si>
  <si>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</si>
  <si>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</si>
  <si>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</si>
  <si>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</si>
  <si>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</si>
  <si>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</si>
  <si>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</si>
  <si>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</si>
  <si>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</si>
  <si>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</si>
  <si>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</si>
  <si>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</si>
  <si>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</si>
  <si>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</si>
  <si>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</si>
  <si>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</si>
  <si>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</si>
  <si>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</si>
  <si>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</si>
  <si>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</si>
  <si>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</si>
  <si>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</si>
  <si>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</si>
  <si>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</si>
  <si>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</si>
  <si>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</si>
  <si>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</si>
  <si>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</si>
  <si>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</si>
  <si>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</si>
  <si>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</si>
  <si>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</si>
  <si>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</si>
  <si>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</si>
  <si>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</si>
  <si>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</si>
  <si>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</si>
  <si>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</si>
  <si>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</si>
  <si>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</si>
  <si>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</si>
  <si>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</si>
  <si>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</si>
  <si>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</si>
  <si>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</si>
  <si>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</si>
  <si>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</si>
  <si>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</si>
  <si>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</si>
  <si>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</si>
  <si>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</si>
  <si>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</si>
  <si>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</si>
  <si>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</si>
  <si>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</si>
  <si>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</si>
  <si>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</si>
  <si>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</si>
  <si>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</si>
  <si>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</si>
  <si>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</si>
  <si>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</si>
  <si>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</si>
  <si>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</si>
  <si>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</si>
  <si>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</si>
  <si>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</si>
  <si>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</si>
  <si>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</si>
  <si>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</si>
  <si>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</si>
  <si>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</si>
  <si>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</si>
  <si>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</si>
  <si>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</si>
  <si>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</si>
  <si>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</si>
  <si>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</si>
  <si>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</si>
  <si>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</si>
  <si>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</si>
  <si>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</si>
  <si>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</si>
  <si>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</si>
  <si>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</si>
  <si>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</si>
  <si>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</si>
  <si>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</si>
  <si>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</si>
  <si>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</si>
  <si>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</si>
  <si>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</si>
  <si>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</si>
  <si>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</si>
  <si>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</si>
  <si>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</si>
  <si>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</si>
  <si>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</si>
  <si>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</si>
  <si>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</si>
  <si>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</si>
  <si>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</si>
  <si>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</si>
  <si>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</si>
  <si>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</si>
  <si>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</si>
  <si>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</si>
  <si>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</si>
  <si>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</si>
  <si>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</si>
  <si>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</si>
  <si>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</si>
  <si>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</si>
  <si>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</si>
  <si>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</si>
  <si>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</si>
  <si>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</si>
  <si>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</si>
  <si>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</si>
  <si>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</si>
  <si>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</si>
  <si>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</si>
  <si>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</si>
  <si>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</si>
  <si>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</si>
  <si>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</si>
  <si>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</si>
  <si>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</si>
  <si>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</si>
  <si>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</si>
  <si>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</si>
  <si>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</si>
  <si>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</si>
  <si>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</si>
  <si>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</si>
  <si>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</si>
  <si>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</si>
  <si>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</si>
  <si>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</si>
  <si>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</si>
  <si>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</si>
  <si>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</si>
  <si>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</si>
  <si>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</si>
  <si>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</si>
  <si>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</si>
  <si>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</si>
  <si>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</si>
  <si>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</si>
  <si>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</si>
  <si>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</si>
  <si>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</si>
  <si>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</si>
  <si>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</si>
  <si>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</si>
  <si>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</si>
  <si>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</si>
  <si>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</si>
  <si>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</si>
  <si>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</si>
  <si>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</si>
  <si>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</si>
  <si>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</si>
  <si>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</si>
  <si>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</si>
  <si>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</si>
  <si>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</si>
  <si>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</si>
  <si>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</si>
  <si>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</si>
  <si>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</si>
  <si>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</si>
  <si>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</si>
  <si>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</si>
  <si>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</si>
  <si>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</si>
  <si>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</si>
  <si>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</si>
  <si>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</si>
  <si>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</si>
  <si>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</si>
  <si>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</si>
  <si>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</si>
  <si>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</si>
  <si>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</si>
  <si>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</si>
  <si>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</si>
  <si>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</si>
  <si>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</si>
  <si>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</si>
  <si>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</si>
  <si>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</si>
  <si>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</si>
  <si>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</si>
  <si>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</si>
  <si>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</si>
  <si>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</si>
  <si>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</si>
  <si>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</si>
  <si>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</si>
  <si>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</si>
  <si>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</si>
  <si>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</si>
  <si>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</si>
  <si>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</si>
  <si>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</si>
  <si>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</si>
  <si>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</si>
  <si>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</si>
  <si>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</si>
  <si>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</si>
  <si>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</si>
  <si>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</si>
  <si>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</si>
  <si>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</si>
  <si>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</si>
  <si>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</si>
  <si>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</si>
  <si>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</si>
  <si>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</si>
  <si>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</si>
  <si>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</si>
  <si>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</si>
  <si>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</si>
  <si>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</si>
  <si>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</si>
  <si>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</si>
  <si>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</si>
  <si>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</si>
  <si>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</si>
  <si>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</si>
  <si>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</si>
  <si>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</si>
  <si>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</si>
  <si>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</si>
  <si>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</si>
  <si>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</si>
  <si>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</si>
  <si>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</si>
  <si>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</si>
  <si>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</si>
  <si>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</si>
  <si>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</si>
  <si>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</si>
  <si>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</si>
  <si>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</si>
  <si>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</si>
  <si>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</si>
  <si>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</si>
  <si>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</si>
  <si>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</si>
  <si>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</si>
  <si>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</si>
  <si>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</si>
  <si>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</si>
  <si>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</si>
  <si>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</si>
  <si>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</si>
  <si>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</si>
  <si>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</si>
  <si>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</si>
  <si>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</si>
  <si>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</si>
  <si>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</si>
  <si>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</si>
  <si>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</si>
  <si>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</si>
  <si>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</si>
  <si>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</si>
  <si>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</si>
  <si>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</si>
  <si>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</si>
  <si>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</si>
  <si>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</si>
  <si>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</si>
  <si>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</si>
  <si>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</si>
  <si>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</si>
  <si>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</si>
  <si>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</si>
  <si>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</si>
  <si>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</si>
  <si>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</si>
  <si>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</si>
  <si>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</si>
  <si>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</si>
  <si>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</si>
  <si>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</si>
  <si>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</si>
  <si>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</si>
  <si>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</si>
  <si>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</si>
  <si>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</si>
  <si>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</si>
  <si>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</si>
  <si>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</si>
  <si>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</si>
  <si>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</si>
  <si>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</si>
  <si>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</si>
  <si>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</si>
  <si>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</si>
  <si>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</si>
  <si>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</si>
  <si>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</si>
  <si>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</si>
  <si>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</si>
  <si>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</si>
  <si>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</si>
  <si>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</si>
  <si>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</si>
  <si>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</si>
  <si>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</si>
  <si>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</si>
  <si>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</si>
  <si>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</si>
  <si>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</si>
  <si>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</si>
  <si>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</si>
  <si>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</si>
  <si>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</si>
  <si>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</si>
  <si>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</si>
  <si>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</si>
  <si>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</si>
  <si>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</si>
  <si>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</si>
  <si>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</si>
  <si>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</si>
  <si>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</si>
  <si>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</si>
  <si>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</si>
  <si>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</si>
  <si>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</si>
  <si>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</si>
  <si>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</si>
  <si>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</si>
  <si>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</si>
  <si>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</si>
  <si>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</si>
  <si>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</si>
  <si>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</si>
  <si>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</si>
  <si>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</si>
  <si>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</si>
  <si>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</si>
  <si>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</si>
  <si>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</si>
  <si>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</si>
  <si>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</si>
  <si>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</si>
  <si>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</si>
  <si>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</si>
  <si>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</si>
  <si>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</si>
  <si>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</si>
  <si>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</si>
  <si>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</si>
  <si>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</si>
  <si>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</si>
  <si>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</si>
  <si>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</si>
  <si>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</si>
  <si>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</si>
  <si>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</si>
  <si>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</si>
  <si>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</si>
  <si>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</si>
  <si>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</si>
  <si>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</si>
  <si>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</si>
  <si>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</si>
  <si>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</si>
  <si>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</si>
  <si>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</si>
  <si>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</si>
  <si>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</si>
  <si>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</si>
  <si>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</si>
  <si>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</si>
  <si>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</si>
  <si>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</si>
  <si>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</si>
  <si>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</si>
  <si>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</si>
  <si>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</si>
  <si>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</si>
  <si>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</si>
  <si>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</si>
  <si>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</si>
  <si>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</si>
  <si>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</si>
  <si>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</si>
  <si>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</si>
  <si>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</si>
  <si>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</si>
  <si>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</si>
  <si>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</si>
  <si>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</si>
  <si>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</si>
  <si>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</si>
  <si>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</si>
  <si>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</si>
  <si>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</si>
  <si>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</si>
  <si>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</si>
  <si>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</si>
  <si>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</si>
  <si>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</si>
  <si>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</si>
  <si>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</si>
  <si>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</si>
  <si>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</si>
  <si>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</si>
  <si>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</si>
  <si>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</si>
  <si>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</si>
  <si>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</si>
  <si>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</si>
  <si>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</si>
  <si>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</si>
  <si>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</si>
  <si>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</si>
  <si>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</si>
  <si>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</si>
  <si>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</si>
  <si>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</si>
  <si>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</si>
  <si>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</si>
  <si>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</si>
  <si>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</si>
  <si>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</si>
  <si>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</si>
  <si>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</si>
  <si>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</si>
  <si>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</si>
  <si>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</si>
  <si>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</si>
  <si>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</si>
  <si>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</si>
  <si>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</si>
  <si>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</si>
  <si>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</si>
  <si>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</si>
  <si>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</si>
  <si>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</si>
  <si>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</si>
  <si>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</si>
  <si>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</si>
  <si>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</si>
  <si>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</si>
  <si>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</si>
  <si>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</si>
  <si>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</si>
  <si>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</si>
  <si>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</si>
  <si>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</si>
  <si>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</si>
  <si>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</si>
  <si>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</si>
  <si>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</si>
  <si>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</si>
  <si>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</si>
  <si>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</si>
  <si>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</si>
  <si>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</si>
  <si>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</si>
  <si>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</si>
  <si>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</si>
  <si>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</si>
  <si>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</si>
  <si>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</si>
  <si>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</si>
  <si>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</si>
  <si>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</si>
  <si>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</si>
  <si>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</si>
  <si>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</si>
  <si>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</si>
  <si>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</si>
  <si>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</si>
  <si>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</si>
  <si>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</si>
  <si>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</si>
  <si>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</si>
  <si>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</si>
  <si>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</si>
  <si>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</si>
  <si>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</si>
  <si>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</si>
  <si>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</si>
  <si>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</si>
  <si>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</si>
  <si>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</si>
  <si>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</si>
  <si>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</si>
  <si>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</si>
  <si>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</si>
  <si>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</si>
  <si>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</si>
  <si>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</si>
  <si>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</si>
  <si>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</si>
  <si>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</si>
  <si>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</si>
  <si>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</si>
  <si>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</si>
  <si>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</si>
  <si>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</si>
  <si>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</si>
  <si>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</si>
  <si>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</si>
  <si>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</si>
  <si>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</si>
  <si>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</si>
  <si>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</si>
  <si>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</si>
  <si>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</si>
  <si>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</si>
  <si>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</si>
  <si>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</si>
  <si>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</si>
  <si>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</si>
  <si>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</si>
  <si>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</si>
  <si>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</si>
  <si>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</si>
  <si>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</si>
  <si>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</si>
  <si>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</si>
  <si>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</si>
  <si>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</si>
  <si>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</si>
  <si>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</si>
  <si>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</si>
  <si>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</si>
  <si>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</si>
  <si>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</si>
  <si>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</si>
  <si>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</si>
  <si>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</si>
  <si>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</si>
  <si>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</si>
  <si>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</si>
  <si>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</si>
  <si>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</si>
  <si>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</si>
  <si>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</si>
  <si>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</si>
  <si>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</si>
  <si>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</si>
  <si>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</si>
  <si>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</si>
  <si>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</si>
  <si>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</si>
  <si>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</si>
  <si>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</si>
  <si>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</si>
  <si>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</si>
  <si>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</si>
  <si>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</si>
  <si>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</si>
  <si>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</si>
  <si>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</si>
  <si>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</si>
  <si>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</si>
  <si>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</si>
  <si>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</si>
  <si>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</si>
  <si>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</si>
  <si>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</si>
  <si>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</si>
  <si>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</si>
  <si>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</si>
  <si>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</si>
  <si>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</si>
  <si>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</si>
  <si>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</si>
  <si>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</si>
  <si>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</si>
  <si>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</si>
  <si>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</si>
  <si>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</si>
  <si>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</si>
  <si>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</si>
  <si>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</si>
  <si>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</si>
  <si>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</si>
  <si>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</si>
  <si>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</si>
  <si>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</si>
  <si>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</si>
  <si>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</si>
  <si>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</si>
  <si>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</si>
  <si>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</si>
  <si>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</si>
  <si>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</si>
  <si>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</si>
  <si>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</si>
  <si>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</si>
  <si>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</si>
  <si>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</si>
  <si>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</si>
  <si>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</si>
  <si>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</si>
  <si>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</si>
  <si>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</si>
  <si>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</si>
  <si>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</si>
  <si>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</si>
  <si>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</si>
  <si>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</si>
  <si>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</si>
  <si>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</si>
  <si>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</si>
  <si>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</si>
  <si>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</si>
  <si>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</si>
  <si>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</si>
  <si>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</si>
  <si>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</si>
  <si>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</si>
  <si>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</si>
  <si>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</si>
  <si>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</si>
  <si>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</si>
  <si>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</si>
  <si>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</si>
  <si>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</si>
  <si>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</si>
  <si>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</si>
  <si>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</si>
  <si>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</si>
  <si>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</si>
  <si>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</si>
  <si>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</si>
  <si>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</si>
  <si>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</si>
  <si>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</si>
  <si>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</si>
  <si>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</si>
  <si>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</si>
  <si>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</si>
  <si>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</si>
  <si>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</si>
  <si>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</si>
  <si>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</si>
  <si>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</si>
  <si>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</si>
  <si>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</si>
  <si>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</si>
  <si>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</si>
  <si>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</si>
  <si>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</si>
  <si>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</si>
  <si>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</si>
  <si>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</si>
  <si>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</si>
  <si>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</si>
  <si>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</si>
  <si>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</si>
  <si>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</si>
  <si>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</si>
  <si>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</si>
  <si>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</si>
  <si>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</si>
  <si>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</si>
  <si>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</si>
  <si>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</si>
  <si>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</si>
  <si>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</si>
  <si>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</si>
  <si>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</si>
  <si>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</si>
  <si>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</si>
  <si>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</si>
  <si>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</si>
  <si>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</si>
  <si>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</si>
  <si>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</si>
  <si>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</si>
  <si>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</si>
  <si>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</si>
  <si>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</si>
  <si>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</si>
  <si>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</si>
  <si>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</si>
  <si>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</si>
  <si>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</si>
  <si>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</si>
  <si>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</si>
  <si>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</si>
  <si>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</si>
  <si>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</si>
  <si>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</si>
  <si>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</si>
  <si>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</si>
  <si>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</si>
  <si>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</si>
  <si>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</si>
  <si>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</si>
  <si>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</si>
  <si>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</si>
  <si>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</si>
  <si>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</si>
  <si>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</si>
  <si>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</si>
  <si>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</si>
  <si>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</si>
  <si>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</si>
  <si>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</si>
  <si>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</si>
  <si>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</si>
  <si>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</si>
  <si>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</si>
  <si>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</si>
  <si>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</si>
  <si>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</si>
  <si>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</si>
  <si>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</si>
  <si>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</si>
  <si>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</si>
  <si>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</si>
  <si>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</si>
  <si>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</si>
  <si>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</si>
  <si>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</si>
  <si>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</si>
  <si>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</si>
  <si>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</si>
  <si>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</si>
  <si>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</si>
  <si>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</si>
  <si>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</si>
  <si>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</si>
  <si>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</si>
  <si>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</si>
  <si>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</si>
  <si>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</si>
  <si>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</si>
  <si>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</si>
  <si>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</si>
  <si>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</si>
  <si>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</si>
  <si>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</si>
  <si>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</si>
  <si>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</si>
  <si>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</si>
  <si>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</si>
  <si>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</si>
  <si>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</si>
  <si>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</si>
  <si>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</si>
  <si>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</si>
  <si>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</si>
  <si>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</si>
  <si>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</si>
  <si>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</si>
  <si>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</si>
  <si>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</si>
  <si>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</si>
  <si>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</si>
  <si>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</si>
  <si>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</si>
  <si>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</si>
  <si>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</si>
  <si>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</si>
  <si>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</si>
  <si>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</si>
  <si>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</si>
  <si>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</si>
  <si>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</si>
  <si>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</si>
  <si>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</si>
  <si>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</si>
  <si>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</si>
  <si>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</si>
  <si>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</si>
  <si>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</si>
  <si>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</si>
  <si>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</si>
  <si>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</si>
  <si>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</si>
  <si>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</si>
  <si>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</si>
  <si>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</si>
  <si>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</si>
  <si>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</si>
  <si>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</si>
  <si>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</si>
  <si>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</si>
  <si>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</si>
  <si>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</si>
  <si>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</si>
  <si>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</si>
  <si>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</si>
  <si>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</si>
  <si>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</si>
  <si>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</si>
  <si>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</si>
  <si>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</si>
  <si>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</si>
  <si>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</si>
  <si>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</si>
  <si>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</si>
  <si>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</si>
  <si>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</si>
  <si>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</si>
  <si>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</si>
  <si>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</si>
  <si>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</si>
  <si>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</si>
  <si>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</si>
  <si>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</si>
  <si>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</si>
  <si>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</si>
  <si>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</si>
  <si>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</si>
  <si>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</si>
  <si>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</si>
  <si>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</si>
  <si>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</si>
  <si>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</si>
  <si>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</si>
  <si>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</si>
  <si>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</si>
  <si>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</si>
  <si>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</si>
  <si>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</si>
  <si>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</si>
  <si>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</si>
  <si>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</si>
  <si>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</si>
  <si>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</si>
  <si>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</si>
  <si>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</si>
  <si>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</si>
  <si>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</si>
  <si>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</si>
  <si>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</si>
  <si>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</si>
  <si>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</si>
  <si>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</si>
  <si>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</si>
  <si>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</si>
  <si>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</si>
  <si>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</si>
  <si>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</si>
  <si>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</si>
  <si>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</si>
  <si>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</si>
  <si>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</si>
  <si>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</si>
  <si>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</si>
  <si>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</si>
  <si>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</si>
  <si>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</si>
  <si>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</si>
  <si>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</si>
  <si>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</si>
  <si>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</si>
  <si>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</si>
  <si>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</si>
  <si>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</si>
  <si>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</si>
  <si>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</si>
  <si>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</si>
  <si>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</si>
  <si>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</si>
  <si>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</si>
  <si>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</si>
  <si>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</si>
  <si>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</si>
  <si>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</si>
  <si>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</si>
  <si>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</si>
  <si>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</si>
  <si>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</si>
  <si>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</si>
  <si>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</si>
  <si>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</si>
  <si>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</si>
  <si>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</si>
  <si>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</si>
  <si>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</si>
  <si>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</si>
  <si>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</si>
  <si>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</si>
  <si>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</si>
  <si>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</si>
  <si>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</si>
  <si>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</si>
  <si>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</si>
  <si>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</si>
  <si>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</si>
  <si>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</si>
  <si>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</si>
  <si>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</si>
  <si>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</si>
  <si>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</si>
  <si>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</si>
  <si>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</si>
  <si>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</si>
  <si>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</si>
  <si>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</si>
  <si>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</si>
  <si>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</si>
  <si>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</si>
  <si>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</si>
  <si>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</si>
  <si>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</si>
  <si>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</si>
  <si>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</si>
  <si>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</si>
  <si>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</si>
  <si>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</si>
  <si>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</si>
  <si>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</si>
  <si>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</si>
  <si>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</si>
  <si>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</si>
  <si>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</si>
  <si>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</si>
  <si>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</si>
  <si>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</si>
  <si>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</si>
  <si>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</si>
  <si>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</si>
  <si>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</si>
  <si>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</si>
  <si>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</si>
  <si>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</si>
  <si>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</si>
  <si>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</si>
  <si>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</si>
  <si>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</si>
  <si>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</si>
  <si>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</si>
  <si>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</si>
  <si>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</si>
  <si>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</si>
  <si>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</si>
  <si>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</si>
  <si>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</si>
  <si>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</si>
  <si>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</si>
  <si>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</si>
  <si>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</si>
  <si>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</si>
  <si>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</si>
  <si>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</si>
  <si>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</si>
  <si>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</si>
  <si>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</si>
  <si>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</si>
  <si>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</si>
  <si>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</si>
  <si>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</si>
  <si>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</si>
  <si>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</si>
  <si>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</si>
  <si>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</si>
  <si>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</si>
  <si>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</si>
  <si>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</si>
  <si>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</si>
  <si>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</si>
  <si>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</si>
  <si>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</si>
  <si>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</si>
  <si>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</si>
  <si>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</si>
  <si>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</si>
  <si>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</si>
  <si>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</si>
  <si>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</si>
  <si>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</si>
  <si>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</si>
  <si>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</si>
  <si>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</si>
  <si>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</si>
  <si>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</si>
  <si>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</si>
  <si>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</si>
  <si>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</si>
  <si>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</si>
  <si>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</si>
  <si>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</si>
  <si>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</si>
  <si>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</si>
  <si>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</si>
  <si>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</si>
  <si>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</si>
  <si>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</si>
  <si>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</si>
  <si>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</si>
  <si>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</si>
  <si>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</si>
  <si>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</si>
  <si>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</si>
  <si>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</si>
  <si>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</si>
  <si>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</si>
  <si>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</si>
  <si>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</si>
  <si>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</si>
  <si>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</si>
  <si>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</si>
  <si>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</si>
  <si>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</si>
  <si>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</si>
  <si>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</si>
  <si>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</si>
  <si>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</si>
  <si>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</si>
  <si>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</si>
  <si>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</si>
  <si>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</si>
  <si>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</si>
  <si>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</si>
  <si>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</si>
  <si>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</si>
  <si>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</si>
  <si>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</si>
  <si>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</si>
  <si>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</si>
  <si>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</si>
  <si>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</si>
  <si>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</si>
  <si>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</si>
  <si>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</si>
  <si>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</si>
  <si>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</si>
  <si>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</si>
  <si>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</si>
  <si>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</si>
  <si>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</si>
  <si>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</si>
  <si>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</si>
  <si>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</si>
  <si>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</si>
  <si>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</si>
  <si>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</si>
  <si>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</si>
  <si>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</si>
  <si>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</si>
  <si>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</si>
  <si>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</si>
  <si>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</si>
  <si>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</si>
  <si>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</si>
  <si>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</si>
  <si>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</si>
  <si>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</si>
  <si>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</si>
  <si>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</si>
  <si>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</si>
  <si>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</si>
  <si>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</si>
  <si>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</si>
  <si>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</si>
  <si>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</si>
  <si>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</si>
  <si>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</si>
  <si>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</si>
  <si>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</si>
  <si>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</si>
  <si>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</si>
  <si>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</si>
  <si>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</si>
  <si>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</si>
  <si>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</si>
  <si>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</si>
  <si>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</si>
  <si>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</si>
  <si>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</si>
  <si>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</si>
  <si>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</si>
  <si>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</si>
  <si>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</si>
  <si>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</si>
  <si>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</si>
  <si>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</si>
  <si>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</si>
  <si>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</si>
  <si>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</si>
  <si>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</si>
  <si>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</si>
  <si>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</si>
  <si>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</si>
  <si>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</si>
  <si>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</si>
  <si>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</si>
  <si>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</si>
  <si>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</si>
  <si>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</si>
  <si>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</si>
  <si>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</si>
  <si>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</si>
  <si>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</si>
  <si>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</si>
  <si>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</si>
  <si>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</si>
  <si>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</si>
  <si>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</si>
  <si>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</si>
  <si>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</si>
  <si>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</si>
  <si>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</si>
  <si>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</si>
  <si>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</si>
  <si>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</si>
  <si>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</si>
  <si>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</si>
  <si>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</si>
  <si>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</si>
  <si>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</si>
  <si>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</si>
  <si>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</si>
  <si>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</si>
  <si>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</si>
  <si>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</si>
  <si>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</si>
  <si>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</si>
  <si>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</si>
  <si>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</si>
  <si>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</si>
  <si>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</si>
  <si>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</si>
  <si>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</si>
  <si>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</si>
  <si>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</si>
  <si>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</si>
  <si>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</si>
  <si>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</si>
  <si>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</si>
  <si>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</si>
  <si>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</si>
  <si>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</si>
  <si>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</si>
  <si>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</si>
  <si>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</si>
  <si>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</si>
  <si>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</si>
  <si>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</si>
  <si>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</si>
  <si>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</si>
  <si>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</si>
  <si>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</si>
  <si>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</si>
  <si>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</si>
  <si>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</si>
  <si>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</si>
  <si>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</si>
  <si>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</si>
  <si>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</si>
  <si>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</si>
  <si>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</si>
  <si>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</si>
  <si>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</si>
  <si>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</si>
  <si>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</si>
  <si>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</si>
  <si>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</si>
  <si>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</si>
  <si>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</si>
  <si>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</si>
  <si>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</si>
  <si>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</si>
  <si>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</si>
  <si>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</si>
  <si>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</si>
  <si>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</si>
  <si>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</si>
  <si>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</si>
  <si>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</si>
  <si>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</si>
  <si>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</si>
  <si>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</si>
  <si>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</si>
  <si>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</si>
  <si>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</si>
  <si>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</si>
  <si>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</si>
  <si>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</si>
  <si>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</si>
  <si>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</si>
  <si>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</si>
  <si>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</si>
  <si>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</si>
  <si>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</si>
  <si>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</si>
  <si>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</si>
  <si>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</si>
  <si>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</si>
  <si>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</si>
  <si>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</si>
  <si>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</si>
  <si>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</si>
  <si>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</si>
  <si>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</si>
  <si>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</si>
  <si>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</si>
  <si>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</si>
  <si>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</si>
  <si>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</si>
  <si>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</si>
  <si>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</si>
  <si>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</si>
  <si>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</si>
  <si>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</si>
  <si>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</si>
  <si>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</si>
  <si>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</si>
  <si>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</si>
  <si>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</si>
  <si>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</si>
  <si>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</si>
  <si>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</si>
  <si>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</si>
  <si>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</si>
  <si>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</si>
  <si>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</si>
  <si>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</si>
  <si>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</si>
  <si>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</si>
  <si>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</si>
  <si>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</si>
  <si>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</si>
  <si>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</si>
  <si>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</si>
  <si>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</si>
  <si>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</si>
  <si>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</si>
  <si>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</si>
  <si>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</si>
  <si>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</si>
  <si>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</si>
  <si>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</si>
  <si>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</si>
  <si>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</si>
  <si>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</si>
  <si>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</si>
  <si>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</si>
  <si>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</si>
  <si>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</si>
  <si>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</si>
  <si>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</si>
  <si>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</si>
  <si>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</si>
  <si>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</si>
  <si>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</si>
  <si>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</si>
  <si>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</si>
  <si>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</si>
  <si>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</si>
  <si>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</si>
  <si>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</si>
  <si>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</si>
  <si>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</si>
  <si>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</si>
  <si>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</si>
  <si>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</si>
  <si>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</si>
  <si>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</si>
  <si>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</si>
  <si>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</si>
  <si>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</si>
  <si>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</si>
  <si>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</si>
  <si>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</si>
  <si>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</si>
  <si>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</si>
  <si>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</si>
  <si>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</si>
  <si>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</si>
  <si>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</si>
  <si>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</si>
  <si>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</si>
  <si>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</si>
  <si>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</si>
  <si>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</si>
  <si>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</si>
  <si>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</si>
  <si>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</si>
  <si>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</si>
  <si>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</si>
  <si>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</si>
  <si>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</si>
  <si>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</si>
  <si>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</si>
  <si>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</si>
  <si>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</si>
  <si>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</si>
  <si>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</si>
  <si>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</si>
  <si>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</si>
  <si>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</si>
  <si>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</si>
  <si>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</si>
  <si>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</si>
  <si>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</si>
  <si>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</si>
  <si>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</si>
  <si>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</si>
  <si>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</si>
  <si>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</si>
  <si>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</si>
  <si>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</si>
  <si>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</si>
  <si>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</si>
  <si>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</si>
  <si>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</si>
  <si>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</si>
  <si>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</si>
  <si>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</si>
  <si>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</si>
  <si>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</si>
  <si>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</si>
  <si>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</si>
  <si>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</si>
  <si>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</si>
  <si>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</si>
  <si>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</si>
  <si>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</si>
  <si>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</si>
  <si>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</si>
  <si>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</si>
  <si>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</si>
  <si>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</si>
  <si>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</si>
  <si>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</si>
  <si>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</si>
  <si>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</si>
  <si>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</si>
  <si>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</si>
  <si>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</si>
  <si>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</si>
  <si>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</si>
  <si>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</si>
  <si>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</si>
  <si>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</si>
  <si>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</si>
  <si>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</si>
  <si>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</si>
  <si>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</si>
  <si>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</si>
  <si>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</si>
  <si>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</si>
  <si>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</si>
  <si>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</si>
  <si>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</si>
  <si>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</si>
  <si>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</si>
  <si>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</si>
  <si>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</si>
  <si>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</si>
  <si>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</si>
  <si>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</si>
  <si>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</si>
  <si>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</si>
  <si>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</si>
  <si>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</si>
  <si>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</si>
  <si>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</si>
  <si>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</si>
  <si>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</si>
  <si>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</si>
  <si>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</si>
  <si>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</si>
  <si>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</si>
  <si>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</si>
  <si>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</si>
  <si>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</si>
  <si>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</si>
  <si>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</si>
  <si>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</si>
  <si>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</si>
  <si>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</si>
  <si>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</si>
  <si>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</si>
  <si>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</si>
  <si>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</si>
  <si>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</si>
  <si>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</si>
  <si>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</si>
  <si>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</si>
  <si>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</si>
  <si>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</si>
  <si>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</si>
  <si>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</si>
  <si>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</si>
  <si>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</si>
  <si>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</si>
  <si>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</si>
  <si>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</si>
  <si>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</si>
  <si>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</si>
  <si>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</si>
  <si>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</si>
  <si>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</si>
  <si>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</si>
  <si>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</si>
  <si>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</si>
  <si>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</si>
  <si>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</si>
  <si>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</si>
  <si>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</si>
  <si>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</si>
  <si>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</si>
  <si>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</si>
  <si>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</si>
  <si>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</si>
  <si>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</si>
  <si>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</si>
  <si>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</si>
  <si>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</si>
  <si>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</si>
  <si>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</si>
  <si>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</si>
  <si>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</si>
  <si>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</si>
  <si>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</si>
  <si>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</si>
  <si>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</si>
  <si>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</si>
  <si>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</si>
  <si>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</si>
  <si>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</si>
  <si>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</si>
  <si>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</si>
  <si>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</si>
  <si>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</si>
  <si>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</si>
  <si>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</si>
  <si>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</si>
  <si>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</si>
  <si>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</si>
  <si>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</si>
  <si>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</si>
  <si>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</si>
  <si>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</si>
  <si>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</si>
  <si>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</si>
  <si>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</si>
  <si>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</si>
  <si>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</si>
  <si>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</si>
  <si>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</si>
  <si>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</si>
  <si>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</si>
  <si>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</si>
  <si>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</si>
  <si>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</si>
  <si>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</si>
  <si>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</si>
  <si>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</si>
  <si>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</si>
  <si>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</si>
  <si>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</si>
  <si>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</si>
  <si>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</si>
  <si>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</si>
  <si>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</si>
  <si>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</si>
  <si>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</si>
  <si>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</si>
  <si>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</si>
  <si>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</si>
  <si>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</si>
  <si>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</si>
  <si>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</si>
  <si>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</si>
  <si>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</si>
  <si>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</si>
  <si>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</si>
  <si>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</si>
  <si>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</si>
  <si>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</si>
  <si>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</si>
  <si>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</si>
  <si>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</si>
  <si>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</si>
  <si>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</si>
  <si>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</si>
  <si>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</si>
  <si>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</si>
  <si>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</si>
  <si>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</si>
  <si>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</si>
  <si>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</si>
  <si>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</si>
  <si>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</si>
  <si>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</si>
  <si>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</si>
  <si>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</si>
  <si>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</si>
  <si>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</si>
  <si>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</si>
  <si>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</si>
  <si>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</si>
  <si>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</si>
  <si>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</si>
  <si>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</si>
  <si>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</si>
  <si>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</si>
  <si>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</si>
  <si>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</si>
  <si>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</si>
  <si>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</si>
  <si>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</si>
  <si>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</si>
  <si>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</si>
  <si>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</si>
  <si>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</si>
  <si>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</si>
  <si>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</si>
  <si>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</si>
  <si>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</si>
  <si>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</si>
  <si>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</si>
  <si>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</si>
  <si>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</si>
  <si>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</si>
  <si>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</si>
  <si>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</si>
  <si>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</si>
  <si>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</si>
  <si>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</si>
  <si>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</si>
  <si>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</si>
  <si>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</si>
  <si>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</si>
  <si>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</si>
  <si>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</si>
  <si>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</si>
  <si>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</si>
  <si>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</si>
  <si>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</si>
  <si>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</si>
  <si>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</si>
  <si>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</si>
  <si>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</si>
  <si>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</si>
  <si>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</si>
  <si>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</si>
  <si>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</si>
  <si>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</si>
  <si>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</si>
  <si>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</si>
  <si>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</si>
  <si>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</si>
  <si>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</si>
  <si>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</si>
  <si>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</si>
  <si>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</si>
  <si>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</si>
  <si>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</si>
  <si>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</si>
  <si>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</si>
  <si>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</si>
  <si>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</si>
  <si>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</si>
  <si>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</si>
  <si>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</si>
  <si>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</si>
  <si>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</si>
  <si>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</si>
  <si>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</si>
  <si>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</si>
  <si>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</si>
  <si>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</si>
  <si>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</si>
  <si>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</si>
  <si>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</si>
  <si>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</si>
  <si>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</si>
  <si>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</si>
  <si>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</si>
  <si>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</si>
  <si>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</si>
  <si>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</si>
  <si>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</si>
  <si>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</si>
  <si>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</si>
  <si>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</si>
  <si>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</si>
  <si>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</si>
  <si>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</si>
  <si>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</si>
  <si>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</si>
  <si>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</si>
  <si>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</si>
  <si>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</si>
  <si>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</si>
  <si>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</si>
  <si>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</si>
  <si>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</si>
  <si>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</si>
  <si>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</si>
  <si>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</si>
  <si>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</si>
  <si>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</si>
  <si>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</si>
  <si>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</si>
  <si>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</si>
  <si>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</si>
  <si>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</si>
  <si>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</si>
  <si>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</si>
  <si>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</si>
  <si>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</si>
  <si>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</si>
  <si>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</si>
  <si>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</si>
  <si>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</si>
  <si>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</si>
  <si>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</si>
  <si>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</si>
  <si>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</si>
  <si>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</si>
  <si>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</si>
  <si>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</si>
  <si>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</si>
  <si>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</si>
  <si>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</si>
  <si>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</si>
  <si>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</si>
  <si>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</si>
  <si>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</si>
  <si>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</si>
  <si>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</si>
  <si>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</si>
  <si>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</si>
  <si>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</si>
  <si>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</si>
  <si>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</si>
  <si>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</si>
  <si>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</si>
  <si>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</si>
  <si>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</si>
  <si>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</si>
  <si>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</si>
  <si>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</si>
  <si>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</si>
  <si>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</si>
  <si>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</si>
  <si>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</si>
  <si>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</si>
  <si>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</si>
  <si>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</si>
  <si>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</si>
  <si>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</si>
  <si>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</si>
  <si>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</si>
  <si>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</si>
  <si>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</si>
  <si>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</si>
  <si>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</si>
  <si>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</si>
  <si>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</si>
  <si>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</si>
  <si>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</si>
  <si>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</si>
  <si>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</si>
  <si>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</si>
  <si>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</si>
  <si>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</si>
  <si>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</si>
  <si>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</si>
  <si>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</si>
  <si>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</si>
  <si>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</si>
  <si>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</si>
  <si>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</si>
  <si>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</si>
  <si>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</si>
  <si>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</si>
  <si>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</si>
  <si>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</si>
  <si>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</si>
  <si>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</si>
  <si>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</si>
  <si>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</si>
  <si>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</si>
  <si>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</si>
  <si>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</si>
  <si>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</si>
  <si>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</si>
  <si>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</si>
  <si>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</si>
  <si>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</si>
  <si>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</si>
  <si>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</si>
  <si>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</si>
  <si>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</si>
  <si>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</si>
  <si>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</si>
  <si>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</si>
  <si>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</si>
  <si>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</si>
  <si>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</si>
  <si>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</si>
  <si>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</si>
  <si>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</si>
  <si>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</si>
  <si>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</si>
  <si>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</si>
  <si>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</si>
  <si>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</si>
  <si>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</si>
  <si>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</si>
  <si>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</si>
  <si>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</si>
  <si>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</si>
  <si>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</si>
  <si>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</si>
  <si>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</si>
  <si>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</si>
  <si>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</si>
  <si>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</si>
  <si>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</si>
  <si>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</si>
  <si>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</si>
  <si>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</si>
  <si>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</si>
  <si>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</si>
  <si>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</si>
  <si>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</si>
  <si>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</si>
  <si>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</si>
  <si>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</si>
  <si>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</si>
  <si>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</si>
  <si>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</si>
  <si>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</si>
  <si>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</si>
  <si>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</si>
  <si>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</si>
  <si>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</si>
  <si>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</si>
  <si>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</si>
  <si>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</si>
  <si>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</si>
  <si>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</si>
  <si>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</si>
  <si>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</si>
  <si>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</si>
  <si>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</si>
  <si>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</si>
  <si>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</si>
  <si>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</si>
  <si>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</si>
  <si>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</si>
  <si>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</si>
  <si>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</si>
  <si>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</si>
  <si>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</si>
  <si>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</si>
  <si>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</si>
  <si>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</si>
  <si>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</si>
  <si>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</si>
  <si>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</si>
  <si>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</si>
  <si>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</si>
  <si>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</si>
  <si>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</si>
  <si>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</si>
  <si>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</si>
  <si>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</si>
  <si>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</si>
  <si>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</si>
  <si>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</si>
  <si>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</si>
  <si>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</si>
  <si>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</si>
  <si>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</si>
  <si>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</si>
  <si>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</si>
  <si>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</si>
  <si>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</si>
  <si>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</si>
  <si>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</si>
  <si>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</si>
  <si>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</si>
  <si>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</si>
  <si>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</si>
  <si>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</si>
  <si>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</si>
  <si>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</si>
  <si>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</si>
  <si>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</si>
  <si>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</si>
  <si>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</si>
  <si>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</si>
  <si>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</si>
  <si>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</si>
  <si>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</si>
  <si>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</si>
  <si>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</si>
  <si>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</si>
  <si>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</si>
  <si>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</si>
  <si>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</si>
  <si>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</si>
  <si>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</si>
  <si>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</si>
  <si>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</si>
  <si>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</si>
  <si>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</si>
  <si>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</si>
  <si>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</si>
  <si>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</si>
  <si>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</si>
  <si>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</si>
  <si>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</si>
  <si>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</si>
  <si>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</si>
  <si>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</si>
  <si>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</si>
  <si>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</si>
  <si>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</si>
  <si>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</si>
  <si>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</si>
  <si>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</si>
  <si>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</si>
  <si>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</si>
  <si>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</si>
  <si>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</si>
  <si>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</si>
  <si>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</si>
  <si>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</si>
  <si>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</si>
  <si>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</si>
  <si>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</si>
  <si>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</si>
  <si>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</si>
  <si>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</si>
  <si>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</si>
  <si>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</si>
  <si>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</si>
  <si>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</si>
  <si>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</si>
  <si>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</si>
  <si>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</si>
  <si>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</si>
  <si>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</si>
  <si>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</si>
  <si>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</si>
  <si>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</si>
  <si>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</si>
  <si>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</si>
  <si>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</si>
  <si>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</si>
  <si>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</si>
  <si>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</si>
  <si>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</si>
  <si>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</si>
  <si>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</si>
  <si>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</si>
  <si>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</si>
  <si>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</si>
  <si>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</si>
  <si>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</si>
  <si>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</si>
  <si>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</si>
  <si>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</si>
  <si>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</si>
  <si>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</si>
  <si>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</si>
  <si>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</si>
  <si>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</si>
  <si>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</si>
  <si>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</si>
  <si>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</si>
  <si>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</si>
  <si>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</si>
  <si>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</si>
  <si>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</si>
  <si>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</si>
  <si>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</si>
  <si>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</si>
  <si>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</si>
  <si>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</si>
  <si>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</si>
  <si>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</si>
  <si>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</si>
  <si>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</si>
  <si>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</si>
  <si>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</si>
  <si>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</si>
  <si>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</si>
  <si>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</si>
  <si>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</si>
  <si>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</si>
  <si>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</si>
  <si>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</si>
  <si>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</si>
  <si>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</si>
  <si>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</si>
  <si>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</si>
  <si>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</si>
  <si>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</si>
  <si>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</si>
  <si>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</si>
  <si>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</si>
  <si>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</si>
  <si>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</si>
  <si>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</si>
  <si>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</si>
  <si>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</si>
  <si>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</si>
  <si>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</si>
  <si>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</si>
  <si>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</si>
  <si>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</si>
  <si>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</si>
  <si>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</si>
  <si>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</si>
  <si>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</si>
  <si>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</si>
  <si>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</si>
  <si>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</si>
  <si>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</si>
  <si>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</si>
  <si>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</si>
  <si>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</si>
  <si>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</si>
  <si>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</si>
  <si>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</si>
  <si>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</si>
  <si>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</si>
  <si>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</si>
  <si>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</si>
  <si>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</si>
  <si>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</si>
  <si>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</si>
  <si>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</si>
  <si>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</si>
  <si>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</si>
  <si>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</si>
  <si>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</si>
  <si>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</si>
  <si>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</si>
  <si>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</si>
  <si>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</si>
  <si>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</si>
  <si>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</si>
  <si>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</si>
  <si>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</si>
  <si>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</si>
  <si>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</si>
  <si>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</si>
  <si>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</si>
  <si>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</si>
  <si>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</si>
  <si>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</si>
  <si>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</si>
  <si>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</si>
  <si>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</si>
  <si>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</si>
  <si>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</si>
  <si>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</si>
  <si>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</si>
  <si>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</si>
  <si>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</si>
  <si>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</si>
  <si>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</si>
  <si>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</si>
  <si>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</si>
  <si>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</si>
  <si>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</si>
  <si>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</si>
  <si>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</si>
  <si>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</si>
  <si>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</si>
  <si>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</si>
  <si>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</si>
  <si>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</si>
  <si>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</si>
  <si>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</si>
  <si>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</si>
  <si>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</si>
  <si>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</si>
  <si>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</si>
  <si>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</si>
  <si>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</si>
  <si>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</si>
  <si>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</si>
  <si>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</si>
  <si>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</si>
  <si>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</si>
  <si>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</si>
  <si>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</si>
  <si>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</si>
  <si>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</si>
  <si>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</si>
  <si>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</si>
  <si>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</si>
  <si>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</si>
  <si>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</si>
  <si>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</si>
  <si>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</si>
  <si>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</si>
  <si>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</si>
  <si>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</si>
  <si>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</si>
  <si>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</si>
  <si>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</si>
  <si>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</si>
  <si>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</si>
  <si>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</si>
  <si>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</si>
  <si>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</si>
  <si>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</si>
  <si>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</si>
  <si>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</si>
  <si>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</si>
  <si>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</si>
  <si>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</si>
  <si>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</si>
  <si>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</si>
  <si>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</si>
  <si>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</si>
  <si>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</si>
  <si>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</si>
  <si>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</si>
  <si>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</si>
  <si>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</si>
  <si>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</si>
  <si>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</si>
  <si>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</si>
  <si>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</si>
  <si>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</si>
  <si>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</si>
  <si>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</si>
  <si>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</si>
  <si>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</si>
  <si>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</si>
  <si>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</si>
  <si>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</si>
  <si>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</si>
  <si>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</si>
  <si>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</si>
  <si>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</si>
  <si>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</si>
  <si>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</si>
  <si>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</si>
  <si>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</si>
  <si>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</si>
  <si>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</si>
  <si>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</si>
  <si>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</si>
  <si>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</si>
  <si>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</si>
  <si>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</si>
  <si>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</si>
  <si>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</si>
  <si>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</si>
  <si>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</si>
  <si>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</si>
  <si>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</si>
  <si>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</si>
  <si>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</si>
  <si>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</si>
  <si>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</si>
  <si>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</si>
  <si>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</si>
  <si>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</si>
  <si>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</si>
  <si>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</si>
  <si>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</si>
  <si>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</si>
  <si>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</si>
  <si>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</si>
  <si>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</si>
  <si>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</si>
  <si>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</si>
  <si>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</si>
  <si>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</si>
  <si>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</si>
  <si>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</si>
  <si>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</si>
  <si>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</si>
  <si>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</si>
  <si>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</si>
  <si>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</si>
  <si>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</si>
  <si>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</si>
  <si>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</si>
  <si>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</si>
  <si>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</si>
  <si>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</si>
  <si>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</si>
  <si>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</si>
  <si>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</si>
  <si>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</si>
  <si>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</si>
  <si>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</si>
  <si>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</si>
  <si>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</si>
  <si>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</si>
  <si>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</si>
  <si>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</si>
  <si>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</si>
  <si>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</si>
  <si>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</si>
  <si>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</si>
  <si>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</si>
  <si>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</si>
  <si>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</si>
  <si>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</si>
  <si>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</si>
  <si>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</si>
  <si>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</si>
  <si>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</si>
  <si>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</si>
  <si>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</si>
  <si>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</si>
  <si>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</si>
  <si>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</si>
  <si>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</si>
  <si>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</si>
  <si>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</si>
  <si>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</si>
  <si>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</si>
  <si>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</si>
  <si>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</si>
  <si>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</si>
  <si>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</si>
  <si>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</si>
  <si>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</si>
  <si>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</si>
  <si>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</si>
  <si>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</si>
  <si>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</si>
  <si>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</si>
  <si>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</si>
  <si>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</si>
  <si>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</si>
  <si>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</si>
  <si>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</si>
  <si>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</si>
  <si>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</si>
  <si>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</si>
  <si>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</si>
  <si>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</si>
  <si>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</si>
  <si>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</si>
  <si>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</si>
  <si>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</si>
  <si>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</si>
  <si>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</si>
  <si>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</si>
  <si>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</si>
  <si>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</si>
  <si>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</si>
  <si>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</si>
  <si>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</si>
  <si>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</si>
  <si>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</si>
  <si>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</si>
  <si>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</si>
  <si>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</si>
  <si>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</si>
  <si>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</si>
  <si>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</si>
  <si>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</si>
  <si>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</si>
  <si>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</si>
  <si>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</si>
  <si>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</si>
  <si>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</si>
  <si>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</si>
  <si>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</si>
  <si>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</si>
  <si>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</si>
  <si>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</si>
  <si>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</si>
  <si>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</si>
  <si>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</si>
  <si>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</si>
  <si>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</si>
  <si>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</si>
  <si>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</si>
  <si>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</si>
  <si>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</si>
  <si>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</si>
  <si>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</si>
  <si>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</si>
  <si>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</si>
  <si>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</si>
  <si>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</si>
  <si>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</si>
  <si>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</si>
  <si>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</si>
  <si>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</si>
  <si>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</si>
  <si>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</si>
  <si>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</si>
  <si>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</si>
  <si>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</si>
  <si>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</si>
  <si>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</si>
  <si>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</si>
  <si>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</si>
  <si>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</si>
  <si>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</si>
  <si>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</si>
  <si>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</si>
  <si>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</si>
  <si>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</si>
  <si>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</si>
  <si>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</si>
  <si>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</si>
  <si>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</si>
  <si>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</si>
  <si>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</si>
  <si>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</si>
  <si>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</si>
  <si>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</si>
  <si>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</si>
  <si>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</si>
  <si>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</si>
  <si>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</si>
  <si>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</si>
  <si>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</si>
  <si>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</si>
  <si>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</si>
  <si>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</si>
  <si>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</si>
  <si>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</si>
  <si>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</si>
  <si>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</si>
  <si>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</si>
  <si>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</si>
  <si>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</si>
  <si>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</si>
  <si>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</si>
  <si>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</si>
  <si>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</si>
  <si>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</si>
  <si>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</si>
  <si>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</si>
  <si>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</si>
  <si>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</si>
  <si>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</si>
  <si>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</si>
  <si>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</si>
  <si>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</si>
  <si>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</si>
  <si>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</si>
  <si>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</si>
  <si>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</si>
  <si>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</si>
  <si>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</si>
  <si>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</si>
  <si>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</si>
  <si>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</si>
  <si>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</si>
  <si>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</si>
  <si>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</si>
  <si>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</si>
  <si>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</si>
  <si>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</si>
  <si>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</si>
  <si>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</si>
  <si>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</si>
  <si>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</si>
  <si>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</si>
  <si>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</si>
  <si>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</si>
  <si>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</si>
  <si>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</si>
  <si>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</si>
  <si>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</si>
  <si>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</si>
  <si>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</si>
  <si>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</si>
  <si>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</si>
  <si>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</si>
  <si>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</si>
  <si>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</si>
  <si>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</si>
  <si>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</si>
  <si>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</si>
  <si>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</si>
  <si>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</si>
  <si>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</si>
  <si>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</si>
  <si>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</si>
  <si>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</si>
  <si>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</si>
  <si>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</si>
  <si>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</si>
  <si>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</si>
  <si>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</si>
  <si>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</si>
  <si>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</si>
  <si>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</si>
  <si>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</si>
  <si>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</si>
  <si>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</si>
  <si>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</si>
  <si>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</si>
  <si>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</si>
  <si>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</si>
  <si>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</si>
  <si>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</si>
  <si>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</si>
  <si>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</si>
  <si>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</si>
  <si>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</si>
  <si>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</si>
  <si>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</si>
  <si>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</si>
  <si>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</si>
  <si>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</si>
  <si>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</si>
  <si>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</si>
  <si>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</si>
  <si>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</si>
  <si>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</si>
  <si>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</si>
  <si>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</si>
  <si>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</si>
  <si>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</si>
  <si>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</si>
  <si>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</si>
  <si>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</si>
  <si>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</si>
  <si>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</si>
  <si>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</si>
  <si>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</si>
  <si>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</si>
  <si>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</si>
  <si>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</si>
  <si>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</si>
  <si>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</si>
  <si>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</si>
  <si>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</si>
  <si>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</si>
  <si>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</si>
  <si>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</si>
  <si>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</si>
  <si>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</si>
  <si>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</si>
  <si>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</si>
  <si>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</si>
  <si>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</si>
  <si>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</si>
  <si>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</si>
  <si>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</si>
  <si>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</si>
  <si>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</si>
  <si>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</si>
  <si>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</si>
  <si>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</si>
  <si>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</si>
  <si>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</si>
  <si>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</si>
  <si>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</si>
  <si>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</si>
  <si>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</si>
  <si>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</si>
  <si>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</si>
  <si>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</si>
  <si>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</si>
  <si>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</si>
  <si>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</si>
  <si>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</si>
  <si>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</si>
  <si>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</si>
  <si>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</si>
  <si>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</si>
  <si>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</si>
  <si>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</si>
  <si>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</si>
  <si>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</si>
  <si>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</si>
  <si>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</si>
  <si>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</si>
  <si>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</si>
  <si>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</si>
  <si>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</si>
  <si>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</si>
  <si>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</si>
  <si>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</si>
  <si>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</si>
  <si>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</si>
  <si>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</si>
  <si>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</si>
  <si>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</si>
  <si>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</si>
  <si>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</si>
  <si>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</si>
  <si>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</si>
  <si>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</si>
  <si>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</si>
  <si>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</si>
  <si>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</si>
  <si>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</si>
  <si>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</si>
  <si>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</si>
  <si>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</si>
  <si>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</si>
  <si>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</si>
  <si>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</si>
  <si>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</si>
  <si>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</si>
  <si>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</si>
  <si>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</si>
  <si>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</si>
  <si>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</si>
  <si>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</si>
  <si>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</si>
  <si>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</si>
  <si>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</si>
  <si>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</si>
  <si>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</si>
  <si>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</si>
  <si>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</si>
  <si>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</si>
  <si>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</si>
  <si>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</si>
  <si>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</si>
  <si>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</si>
  <si>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</si>
  <si>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</si>
  <si>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</si>
  <si>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</si>
  <si>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</si>
  <si>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</si>
  <si>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</si>
  <si>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</si>
  <si>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</si>
  <si>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</si>
  <si>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</si>
  <si>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</si>
  <si>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</si>
  <si>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</si>
  <si>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</si>
  <si>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</si>
  <si>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</si>
  <si>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</si>
  <si>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</si>
  <si>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</si>
  <si>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</si>
  <si>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</si>
  <si>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</si>
  <si>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</si>
  <si>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</si>
  <si>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</si>
  <si>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</si>
  <si>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</si>
  <si>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</si>
  <si>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</si>
  <si>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</si>
  <si>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</si>
  <si>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</si>
  <si>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</si>
  <si>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</si>
  <si>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</si>
  <si>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</si>
  <si>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</si>
  <si>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</si>
  <si>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</si>
  <si>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</si>
  <si>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</si>
  <si>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</si>
  <si>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</si>
  <si>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</si>
  <si>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</si>
  <si>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</si>
  <si>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</si>
  <si>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</si>
  <si>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</si>
  <si>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</si>
  <si>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</si>
  <si>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</si>
  <si>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</si>
  <si>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</si>
  <si>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</si>
  <si>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</si>
  <si>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</si>
  <si>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</si>
  <si>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</si>
  <si>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</si>
  <si>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</si>
  <si>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</si>
  <si>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</si>
  <si>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</si>
  <si>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</si>
  <si>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</si>
  <si>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</si>
  <si>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</si>
  <si>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</si>
  <si>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</si>
  <si>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</si>
  <si>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</si>
  <si>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</si>
  <si>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</si>
  <si>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</si>
  <si>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</si>
  <si>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</si>
  <si>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</si>
  <si>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</si>
  <si>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</si>
  <si>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</si>
  <si>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</si>
  <si>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</si>
  <si>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</si>
  <si>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</si>
  <si>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</si>
  <si>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</si>
  <si>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</si>
  <si>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</si>
  <si>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</si>
  <si>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</si>
  <si>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</si>
  <si>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</si>
  <si>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</si>
  <si>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</si>
  <si>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</si>
  <si>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</si>
  <si>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</si>
  <si>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</si>
  <si>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</si>
  <si>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</si>
  <si>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</si>
  <si>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</si>
  <si>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</si>
  <si>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</si>
  <si>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</si>
  <si>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</si>
  <si>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</si>
  <si>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</si>
  <si>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</si>
  <si>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</si>
  <si>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</si>
  <si>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</si>
  <si>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</si>
  <si>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</si>
  <si>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</si>
  <si>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</si>
  <si>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</si>
  <si>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</si>
  <si>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</si>
  <si>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</si>
  <si>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</si>
  <si>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</si>
  <si>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</si>
  <si>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</si>
  <si>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</si>
  <si>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</si>
  <si>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</si>
  <si>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</si>
  <si>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</si>
  <si>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</si>
  <si>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</si>
  <si>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</si>
  <si>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</si>
  <si>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</si>
  <si>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</si>
  <si>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</si>
  <si>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</si>
  <si>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</si>
  <si>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</si>
  <si>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</si>
  <si>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</si>
  <si>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</si>
  <si>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</si>
  <si>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</si>
  <si>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</si>
  <si>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</si>
  <si>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</si>
  <si>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</si>
  <si>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</si>
  <si>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</si>
  <si>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</si>
  <si>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</si>
  <si>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</si>
  <si>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</si>
  <si>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</si>
  <si>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</si>
  <si>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</si>
  <si>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</si>
  <si>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</si>
  <si>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</si>
  <si>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</si>
  <si>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</si>
  <si>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</si>
  <si>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</si>
  <si>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</si>
  <si>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</si>
  <si>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</si>
  <si>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</si>
  <si>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</si>
  <si>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</si>
  <si>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</si>
  <si>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</si>
  <si>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</si>
  <si>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</si>
  <si>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</si>
  <si>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</si>
  <si>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</si>
  <si>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</si>
  <si>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</si>
  <si>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</si>
  <si>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</si>
  <si>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</si>
  <si>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</si>
  <si>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</si>
  <si>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</si>
  <si>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</si>
  <si>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</si>
  <si>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</si>
  <si>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</si>
  <si>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</si>
  <si>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</si>
  <si>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</si>
  <si>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</si>
  <si>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</si>
  <si>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</si>
  <si>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</si>
  <si>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</si>
  <si>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</si>
  <si>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</si>
  <si>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</si>
  <si>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</si>
  <si>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</si>
  <si>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</si>
  <si>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</si>
  <si>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</si>
  <si>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</si>
  <si>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</si>
  <si>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</si>
  <si>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</si>
  <si>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</si>
  <si>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</si>
  <si>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</si>
  <si>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</si>
  <si>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</si>
  <si>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</si>
  <si>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</si>
  <si>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</si>
  <si>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</si>
  <si>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</si>
  <si>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</si>
  <si>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</si>
  <si>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</si>
  <si>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</si>
  <si>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</si>
  <si>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</si>
  <si>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</si>
  <si>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</si>
  <si>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</si>
  <si>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</si>
  <si>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</si>
  <si>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</si>
  <si>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</si>
  <si>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</si>
  <si>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</si>
  <si>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</si>
  <si>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</si>
  <si>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</si>
  <si>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</si>
  <si>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</si>
  <si>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</si>
  <si>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</si>
  <si>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</si>
  <si>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</si>
  <si>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</si>
  <si>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</si>
  <si>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</si>
  <si>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</si>
  <si>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</si>
  <si>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</si>
  <si>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</si>
  <si>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</si>
  <si>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</si>
  <si>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</si>
  <si>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</si>
  <si>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</si>
  <si>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</si>
  <si>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</si>
  <si>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</si>
  <si>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</si>
  <si>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</si>
  <si>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</si>
  <si>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</si>
  <si>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</si>
  <si>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</si>
  <si>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</si>
  <si>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</si>
  <si>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</si>
  <si>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</si>
  <si>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</si>
  <si>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</si>
  <si>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</si>
  <si>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</si>
  <si>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</si>
  <si>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</si>
  <si>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</si>
  <si>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</si>
  <si>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</si>
  <si>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</si>
  <si>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</si>
  <si>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</si>
  <si>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</si>
  <si>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</si>
  <si>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</si>
  <si>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</si>
  <si>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</si>
  <si>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</si>
  <si>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</si>
  <si>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</si>
  <si>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</si>
  <si>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</si>
  <si>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</si>
  <si>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</si>
  <si>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</si>
  <si>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</si>
  <si>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</si>
  <si>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</si>
  <si>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</si>
  <si>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</si>
  <si>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</si>
  <si>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</si>
  <si>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</si>
  <si>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</si>
  <si>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</si>
  <si>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</si>
  <si>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</si>
  <si>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</si>
  <si>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</si>
  <si>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</si>
  <si>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</si>
  <si>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</si>
  <si>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</si>
  <si>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</si>
  <si>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</si>
  <si>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</si>
  <si>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</si>
  <si>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</si>
  <si>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</si>
  <si>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</si>
  <si>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</si>
  <si>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</si>
  <si>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</si>
  <si>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</si>
  <si>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</si>
  <si>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</si>
  <si>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</si>
  <si>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</si>
  <si>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</si>
  <si>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</si>
  <si>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</si>
  <si>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</si>
  <si>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</si>
  <si>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</si>
  <si>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</si>
  <si>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</si>
  <si>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</si>
  <si>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</si>
  <si>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</si>
  <si>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</si>
  <si>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</si>
  <si>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</si>
  <si>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</si>
  <si>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</si>
  <si>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</si>
  <si>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</si>
  <si>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</si>
  <si>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</si>
  <si>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</si>
  <si>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</si>
  <si>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</si>
  <si>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</si>
  <si>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</si>
  <si>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</si>
  <si>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</si>
  <si>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</si>
  <si>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</si>
  <si>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</si>
  <si>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</si>
  <si>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</si>
  <si>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</si>
  <si>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</si>
  <si>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</si>
  <si>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</si>
  <si>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</si>
  <si>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</si>
  <si>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</si>
  <si>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</si>
  <si>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</si>
  <si>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</si>
  <si>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</si>
  <si>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</si>
  <si>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</si>
  <si>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</si>
  <si>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</si>
  <si>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</si>
  <si>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</si>
  <si>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</si>
  <si>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</si>
  <si>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</si>
  <si>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</si>
  <si>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</si>
  <si>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</si>
  <si>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</si>
  <si>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</si>
  <si>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</si>
  <si>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</si>
  <si>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</si>
  <si>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</si>
  <si>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</si>
  <si>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</si>
  <si>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</si>
  <si>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</si>
  <si>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</si>
  <si>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</si>
  <si>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</si>
  <si>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</si>
  <si>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</si>
  <si>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</si>
  <si>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</si>
  <si>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</si>
  <si>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</si>
  <si>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</si>
  <si>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</si>
  <si>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</si>
  <si>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</si>
  <si>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</si>
  <si>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</si>
  <si>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</si>
  <si>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</si>
  <si>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</si>
  <si>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</si>
  <si>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</si>
  <si>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</si>
  <si>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</si>
  <si>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</si>
  <si>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</si>
  <si>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</si>
  <si>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</si>
  <si>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</si>
  <si>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</si>
  <si>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</si>
  <si>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</si>
  <si>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</si>
  <si>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</si>
  <si>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</si>
  <si>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</si>
  <si>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</si>
  <si>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</si>
  <si>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</si>
  <si>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</si>
  <si>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</si>
  <si>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</si>
  <si>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</si>
  <si>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</si>
  <si>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</si>
  <si>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</si>
  <si>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</si>
  <si>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</si>
  <si>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</si>
  <si>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</si>
  <si>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</si>
  <si>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</si>
  <si>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</si>
  <si>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</si>
  <si>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</si>
  <si>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</si>
  <si>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</si>
  <si>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</si>
  <si>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</si>
  <si>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</si>
  <si>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</si>
  <si>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</si>
  <si>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</si>
  <si>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</si>
  <si>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</si>
  <si>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</si>
  <si>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</si>
  <si>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</si>
  <si>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</si>
  <si>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</si>
  <si>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</si>
  <si>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</si>
  <si>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</si>
  <si>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</si>
  <si>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</si>
  <si>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</si>
  <si>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</si>
  <si>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</si>
  <si>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</si>
  <si>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</si>
  <si>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</si>
  <si>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</si>
  <si>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</si>
  <si>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</si>
  <si>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</si>
  <si>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</si>
  <si>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</si>
  <si>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</si>
  <si>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</si>
  <si>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</si>
  <si>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</si>
  <si>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</si>
  <si>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</si>
  <si>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</si>
  <si>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</si>
  <si>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</si>
  <si>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</si>
  <si>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</si>
  <si>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</si>
  <si>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</si>
  <si>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</si>
  <si>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</si>
  <si>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</si>
  <si>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</si>
  <si>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</si>
  <si>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</si>
  <si>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</si>
  <si>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</si>
  <si>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</si>
  <si>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</si>
  <si>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</si>
  <si>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</si>
  <si>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</si>
  <si>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</si>
  <si>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</si>
  <si>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</si>
  <si>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</si>
  <si>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</si>
  <si>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</si>
  <si>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</si>
  <si>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</si>
  <si>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</si>
  <si>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</si>
  <si>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</si>
  <si>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</si>
  <si>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</si>
  <si>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</si>
  <si>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</si>
  <si>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</si>
  <si>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</si>
  <si>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</si>
  <si>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</si>
  <si>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</si>
  <si>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</si>
  <si>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</si>
  <si>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</si>
  <si>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</si>
  <si>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</si>
  <si>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</si>
  <si>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</si>
  <si>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</si>
  <si>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</si>
  <si>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</si>
  <si>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</si>
  <si>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</si>
  <si>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</si>
  <si>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</si>
  <si>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</si>
  <si>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</si>
  <si>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</si>
  <si>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</si>
  <si>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</si>
  <si>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</si>
  <si>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</si>
  <si>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</si>
  <si>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</si>
  <si>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</si>
  <si>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</si>
  <si>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</si>
  <si>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</si>
  <si>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</si>
  <si>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</si>
  <si>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</si>
  <si>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</si>
  <si>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</si>
  <si>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</si>
  <si>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</si>
  <si>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</si>
  <si>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</si>
  <si>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</si>
  <si>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</si>
  <si>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</si>
  <si>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</si>
  <si>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</si>
  <si>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</si>
  <si>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</si>
  <si>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</si>
  <si>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</si>
  <si>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</si>
  <si>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</si>
  <si>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</si>
  <si>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</si>
  <si>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</si>
  <si>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</si>
  <si>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</si>
  <si>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</si>
  <si>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</si>
  <si>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</si>
  <si>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</si>
  <si>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</si>
  <si>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</si>
  <si>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</si>
  <si>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</si>
  <si>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</si>
  <si>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</si>
  <si>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</si>
  <si>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</si>
  <si>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</si>
  <si>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</si>
  <si>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</si>
  <si>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</si>
  <si>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</si>
  <si>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</si>
  <si>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</si>
  <si>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</si>
  <si>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</si>
  <si>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</si>
  <si>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</si>
  <si>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</si>
  <si>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</si>
  <si>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</si>
  <si>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</si>
  <si>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</si>
  <si>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</si>
  <si>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</si>
  <si>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</si>
  <si>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</si>
  <si>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</si>
  <si>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</si>
  <si>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</si>
  <si>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</si>
  <si>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</si>
  <si>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</si>
  <si>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</si>
  <si>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</si>
  <si>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</si>
  <si>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</si>
  <si>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</si>
  <si>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</si>
  <si>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</si>
  <si>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</si>
  <si>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</si>
  <si>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</si>
  <si>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</si>
  <si>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</si>
  <si>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</si>
  <si>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</si>
  <si>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</si>
  <si>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</si>
  <si>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</si>
  <si>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</si>
  <si>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</si>
  <si>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</si>
  <si>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</si>
  <si>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</si>
  <si>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</si>
  <si>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</si>
  <si>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</si>
  <si>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</si>
  <si>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</si>
  <si>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</si>
  <si>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</si>
  <si>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</si>
  <si>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</si>
  <si>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</si>
  <si>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</si>
  <si>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</si>
  <si>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</si>
  <si>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</si>
  <si>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</si>
  <si>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</si>
  <si>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</si>
  <si>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</si>
  <si>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</si>
  <si>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</si>
  <si>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</si>
  <si>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</si>
  <si>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</si>
  <si>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</si>
  <si>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</si>
  <si>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</si>
  <si>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</si>
  <si>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</si>
  <si>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</si>
  <si>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</si>
  <si>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</si>
  <si>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</si>
  <si>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</si>
  <si>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</si>
  <si>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</si>
  <si>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</si>
  <si>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</si>
  <si>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</si>
  <si>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</si>
  <si>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</si>
  <si>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</si>
  <si>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</si>
  <si>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</si>
  <si>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</si>
  <si>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</si>
  <si>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</si>
  <si>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</si>
  <si>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</si>
  <si>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</si>
  <si>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</si>
  <si>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</si>
  <si>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</si>
  <si>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</si>
  <si>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</si>
  <si>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</si>
  <si>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</si>
  <si>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</si>
  <si>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</si>
  <si>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</si>
  <si>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</si>
  <si>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</si>
  <si>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</si>
  <si>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</si>
  <si>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</si>
  <si>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</si>
  <si>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</si>
  <si>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</si>
  <si>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</si>
  <si>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</si>
  <si>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</si>
  <si>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</si>
  <si>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</si>
  <si>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</si>
  <si>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</si>
  <si>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</si>
  <si>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</si>
  <si>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</si>
  <si>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</si>
  <si>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</si>
  <si>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</si>
  <si>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</si>
  <si>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</si>
  <si>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</si>
  <si>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</si>
  <si>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</si>
  <si>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</si>
  <si>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</si>
  <si>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</si>
  <si>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</si>
  <si>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</si>
  <si>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</si>
  <si>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</si>
  <si>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</si>
  <si>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</si>
  <si>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</si>
  <si>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</si>
  <si>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</si>
  <si>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</si>
  <si>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</si>
  <si>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</si>
  <si>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</si>
  <si>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</si>
  <si>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</si>
  <si>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</si>
  <si>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</si>
  <si>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</si>
  <si>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</si>
  <si>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</si>
  <si>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</si>
  <si>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</si>
  <si>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</si>
  <si>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</si>
  <si>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</si>
  <si>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</si>
  <si>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</si>
  <si>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</si>
  <si>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</si>
  <si>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</si>
  <si>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</si>
  <si>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</si>
  <si>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</si>
  <si>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</si>
  <si>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</si>
  <si>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</si>
  <si>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</si>
  <si>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</si>
  <si>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</si>
  <si>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</si>
  <si>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</si>
  <si>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</si>
  <si>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</si>
  <si>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</si>
  <si>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</si>
  <si>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</si>
  <si>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</si>
  <si>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</si>
  <si>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</si>
  <si>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</si>
  <si>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</si>
  <si>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</si>
  <si>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</si>
  <si>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</si>
  <si>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</si>
  <si>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</si>
  <si>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</si>
  <si>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</si>
  <si>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</si>
  <si>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</si>
  <si>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</si>
  <si>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</si>
  <si>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</si>
  <si>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</si>
  <si>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</si>
  <si>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</si>
  <si>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</si>
  <si>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</si>
  <si>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</si>
  <si>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</si>
  <si>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</si>
  <si>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</si>
  <si>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</si>
  <si>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</si>
  <si>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</si>
  <si>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</si>
  <si>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</si>
  <si>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</si>
  <si>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</si>
  <si>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</si>
  <si>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</si>
  <si>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</si>
  <si>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</si>
  <si>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</si>
  <si>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</si>
  <si>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</si>
  <si>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</si>
  <si>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</si>
  <si>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</si>
  <si>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</si>
  <si>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</si>
  <si>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</si>
  <si>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</si>
  <si>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</si>
  <si>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</si>
  <si>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</si>
  <si>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</si>
  <si>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</si>
  <si>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</si>
  <si>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</si>
  <si>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</si>
  <si>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</si>
  <si>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</si>
  <si>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</si>
  <si>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</si>
  <si>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</si>
  <si>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</si>
  <si>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</si>
  <si>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</si>
  <si>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</si>
  <si>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</si>
  <si>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</si>
  <si>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</si>
  <si>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</si>
  <si>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</si>
  <si>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</si>
  <si>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</si>
  <si>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</si>
  <si>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</si>
  <si>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</si>
  <si>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</si>
  <si>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</si>
  <si>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</si>
  <si>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</si>
  <si>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</si>
  <si>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</si>
  <si>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</si>
  <si>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</si>
  <si>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</si>
  <si>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</si>
  <si>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</si>
  <si>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</si>
  <si>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</si>
  <si>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</si>
  <si>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</si>
  <si>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</si>
  <si>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</si>
  <si>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</si>
  <si>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</si>
  <si>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</si>
  <si>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</si>
  <si>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</si>
  <si>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</si>
  <si>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</si>
  <si>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</si>
  <si>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</si>
  <si>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</si>
  <si>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</si>
  <si>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</si>
  <si>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</si>
  <si>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</si>
  <si>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</si>
  <si>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</si>
  <si>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</si>
  <si>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</si>
  <si>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</si>
  <si>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</si>
  <si>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</si>
  <si>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</si>
  <si>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</si>
  <si>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</si>
  <si>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</si>
  <si>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</si>
  <si>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</si>
  <si>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</si>
  <si>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</si>
  <si>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</si>
  <si>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</si>
  <si>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</si>
  <si>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</si>
  <si>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</si>
  <si>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</si>
  <si>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</si>
  <si>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</si>
  <si>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</si>
  <si>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</si>
  <si>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</si>
  <si>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</si>
  <si>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</si>
  <si>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</si>
  <si>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</si>
  <si>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</si>
  <si>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</si>
  <si>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</si>
  <si>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</si>
  <si>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</si>
  <si>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</si>
  <si>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</si>
  <si>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</si>
  <si>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</si>
  <si>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</si>
  <si>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</si>
  <si>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</si>
  <si>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</si>
  <si>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</si>
  <si>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</si>
  <si>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</si>
  <si>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</si>
  <si>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</si>
  <si>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</si>
  <si>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</si>
  <si>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</si>
  <si>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</si>
  <si>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</si>
  <si>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</si>
  <si>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</si>
  <si>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</si>
  <si>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</si>
  <si>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</si>
  <si>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</si>
  <si>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</si>
  <si>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</si>
  <si>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</si>
  <si>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</si>
  <si>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</si>
  <si>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</si>
  <si>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</si>
  <si>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</si>
  <si>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</si>
  <si>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</si>
  <si>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</si>
  <si>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</si>
  <si>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</si>
  <si>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</si>
  <si>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</si>
  <si>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</si>
  <si>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</si>
  <si>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</si>
  <si>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</si>
  <si>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</si>
  <si>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</si>
  <si>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</si>
  <si>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</si>
  <si>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</si>
  <si>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</si>
  <si>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</si>
  <si>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</si>
  <si>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</si>
  <si>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</si>
  <si>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</si>
  <si>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</si>
  <si>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</si>
  <si>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</si>
  <si>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</si>
  <si>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</si>
  <si>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</si>
  <si>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</si>
  <si>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</si>
  <si>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</si>
  <si>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</si>
  <si>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</si>
  <si>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</si>
  <si>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</si>
  <si>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</si>
  <si>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</si>
  <si>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</si>
  <si>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</si>
  <si>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</si>
  <si>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</si>
  <si>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</si>
  <si>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</si>
  <si>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</si>
  <si>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</si>
  <si>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</si>
  <si>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</si>
  <si>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</si>
  <si>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</si>
  <si>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</si>
  <si>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</si>
  <si>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</si>
  <si>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</si>
  <si>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</si>
  <si>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</si>
  <si>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</si>
  <si>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</si>
  <si>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</si>
  <si>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</si>
  <si>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</si>
  <si>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</si>
  <si>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</si>
  <si>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</si>
  <si>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</si>
  <si>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</si>
  <si>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</si>
  <si>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</si>
  <si>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</si>
  <si>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</si>
  <si>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</si>
  <si>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</si>
  <si>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</si>
  <si>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</si>
  <si>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</si>
  <si>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</si>
  <si>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</si>
  <si>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</si>
  <si>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</si>
  <si>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</si>
  <si>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</si>
  <si>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</si>
  <si>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</si>
  <si>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</si>
  <si>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</si>
  <si>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</si>
  <si>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</si>
  <si>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</si>
  <si>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</si>
  <si>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</si>
  <si>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</si>
  <si>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</si>
  <si>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</si>
  <si>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</si>
  <si>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</si>
  <si>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</si>
  <si>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</si>
  <si>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</si>
  <si>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</si>
  <si>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</si>
  <si>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</si>
  <si>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</si>
  <si>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</si>
  <si>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</si>
  <si>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</si>
  <si>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</si>
  <si>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</si>
  <si>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</si>
  <si>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</si>
  <si>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</si>
  <si>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</si>
  <si>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</si>
  <si>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</si>
  <si>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</si>
  <si>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</si>
  <si>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</si>
  <si>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</si>
  <si>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</si>
  <si>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</si>
  <si>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</si>
  <si>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</si>
  <si>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</si>
  <si>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</si>
  <si>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</si>
  <si>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</si>
  <si>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</si>
  <si>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</si>
  <si>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</si>
  <si>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</si>
  <si>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</si>
  <si>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</si>
  <si>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</si>
  <si>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</si>
  <si>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</si>
  <si>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</si>
  <si>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</si>
  <si>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</si>
  <si>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</si>
  <si>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</si>
  <si>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</si>
  <si>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</si>
  <si>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</si>
  <si>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</si>
  <si>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</si>
  <si>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</si>
  <si>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</si>
  <si>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</si>
  <si>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</si>
  <si>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</si>
  <si>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</si>
  <si>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</si>
  <si>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</si>
  <si>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</si>
  <si>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</si>
  <si>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</si>
  <si>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</si>
  <si>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</si>
  <si>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</si>
  <si>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</si>
  <si>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</si>
  <si>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</si>
  <si>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</si>
  <si>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</si>
  <si>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</si>
  <si>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</si>
  <si>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</si>
  <si>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</si>
  <si>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</si>
  <si>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</si>
  <si>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</si>
  <si>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</si>
  <si>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</si>
  <si>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</si>
  <si>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</si>
  <si>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</si>
  <si>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</si>
  <si>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</si>
  <si>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</si>
  <si>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</si>
  <si>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</si>
  <si>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</si>
  <si>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</si>
  <si>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</si>
  <si>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</si>
  <si>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</si>
  <si>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</si>
  <si>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</si>
  <si>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</si>
  <si>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</si>
  <si>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</si>
  <si>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</si>
  <si>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</si>
  <si>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</si>
  <si>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</si>
  <si>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</si>
  <si>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</si>
  <si>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</si>
  <si>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</si>
  <si>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</si>
  <si>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</si>
  <si>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</si>
  <si>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</si>
  <si>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</si>
  <si>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</si>
  <si>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</si>
  <si>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</si>
  <si>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</si>
  <si>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</si>
  <si>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</si>
  <si>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</si>
  <si>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</si>
  <si>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</si>
  <si>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</si>
  <si>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</si>
  <si>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</si>
  <si>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</si>
  <si>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</si>
  <si>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</si>
  <si>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</si>
  <si>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</si>
  <si>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</si>
  <si>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</si>
  <si>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</si>
  <si>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</si>
  <si>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</si>
  <si>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</si>
  <si>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</si>
  <si>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</si>
  <si>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</si>
  <si>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</si>
  <si>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</si>
  <si>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</si>
  <si>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</si>
  <si>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</si>
  <si>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</si>
  <si>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</si>
  <si>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</si>
  <si>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</si>
  <si>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</si>
  <si>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</si>
  <si>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</si>
  <si>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</si>
  <si>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</si>
  <si>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</si>
  <si>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</si>
  <si>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</si>
  <si>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</si>
  <si>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</si>
  <si>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</si>
  <si>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</si>
  <si>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</si>
  <si>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</si>
  <si>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</si>
  <si>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</si>
  <si>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</si>
  <si>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</si>
  <si>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</si>
  <si>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</si>
  <si>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</si>
  <si>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</si>
  <si>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</si>
  <si>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</si>
  <si>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</si>
  <si>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</si>
  <si>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</si>
  <si>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</si>
  <si>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</si>
  <si>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</si>
  <si>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</si>
  <si>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</si>
  <si>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</si>
  <si>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</si>
  <si>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</si>
  <si>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</si>
  <si>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</si>
  <si>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</si>
  <si>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</si>
  <si>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</si>
  <si>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</si>
  <si>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</si>
  <si>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</si>
  <si>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</si>
  <si>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</si>
  <si>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</si>
  <si>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</si>
  <si>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</si>
  <si>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</si>
  <si>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</si>
  <si>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</si>
  <si>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</si>
  <si>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</si>
  <si>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</si>
  <si>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</si>
  <si>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</si>
  <si>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</si>
  <si>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</si>
  <si>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</si>
  <si>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</si>
  <si>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</si>
  <si>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</si>
  <si>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</si>
  <si>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</si>
  <si>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</si>
  <si>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</si>
  <si>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</si>
  <si>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</si>
  <si>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</si>
  <si>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</si>
  <si>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</si>
  <si>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</si>
  <si>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</si>
  <si>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</si>
  <si>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</si>
  <si>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</si>
  <si>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</si>
  <si>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</si>
  <si>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</si>
  <si>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</si>
  <si>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</si>
  <si>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</si>
  <si>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</si>
  <si>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</si>
  <si>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</si>
  <si>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</si>
  <si>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</si>
  <si>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</si>
  <si>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</si>
  <si>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</si>
  <si>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</si>
  <si>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</si>
  <si>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</si>
  <si>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</si>
  <si>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</si>
  <si>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</si>
  <si>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</si>
  <si>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</si>
  <si>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</si>
  <si>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</si>
  <si>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</si>
  <si>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</si>
  <si>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</si>
  <si>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</si>
  <si>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</si>
  <si>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</si>
  <si>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</si>
  <si>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</si>
  <si>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</si>
  <si>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</si>
  <si>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</si>
  <si>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</si>
  <si>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</si>
  <si>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</si>
  <si>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</si>
  <si>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</si>
  <si>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</si>
  <si>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</si>
  <si>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</si>
  <si>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</si>
  <si>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</si>
  <si>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</si>
  <si>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</si>
  <si>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</si>
  <si>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</si>
  <si>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</si>
  <si>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</si>
  <si>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</si>
  <si>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</si>
  <si>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</si>
  <si>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</si>
  <si>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</si>
  <si>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</si>
  <si>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</si>
  <si>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</si>
  <si>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</si>
  <si>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</si>
  <si>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</si>
  <si>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</si>
  <si>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</si>
  <si>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</si>
  <si>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</si>
  <si>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</si>
  <si>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</si>
  <si>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</si>
  <si>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</si>
  <si>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</si>
  <si>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</si>
  <si>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</si>
  <si>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</si>
  <si>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</si>
  <si>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</si>
  <si>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</si>
  <si>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</si>
  <si>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</si>
  <si>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</si>
  <si>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</si>
  <si>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</si>
  <si>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</si>
  <si>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</si>
  <si>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</si>
  <si>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</si>
  <si>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</si>
  <si>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</si>
  <si>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</si>
  <si>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</si>
  <si>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</si>
  <si>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</si>
  <si>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</si>
  <si>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</si>
  <si>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</si>
  <si>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</si>
  <si>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</si>
  <si>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</si>
  <si>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</si>
  <si>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</si>
  <si>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</si>
  <si>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</si>
  <si>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</si>
  <si>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</si>
  <si>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</si>
  <si>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</si>
  <si>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</si>
  <si>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</si>
  <si>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</si>
  <si>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</si>
  <si>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</si>
  <si>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</si>
  <si>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</si>
  <si>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</si>
  <si>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</si>
  <si>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</si>
  <si>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</si>
  <si>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</si>
  <si>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</si>
  <si>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</si>
  <si>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</si>
  <si>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</si>
  <si>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</si>
  <si>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</si>
  <si>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</si>
  <si>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</si>
  <si>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</si>
  <si>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</si>
  <si>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</si>
  <si>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</si>
  <si>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</si>
  <si>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</si>
  <si>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</si>
  <si>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</si>
  <si>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</si>
  <si>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</si>
  <si>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</si>
  <si>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</si>
  <si>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</si>
  <si>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</si>
  <si>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</si>
  <si>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</si>
  <si>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</si>
  <si>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</si>
  <si>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</si>
  <si>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</si>
  <si>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</si>
  <si>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</si>
  <si>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</si>
  <si>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</si>
  <si>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</si>
  <si>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</si>
  <si>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</si>
  <si>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</si>
  <si>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</si>
  <si>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</si>
  <si>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</si>
  <si>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</si>
  <si>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</si>
  <si>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</si>
  <si>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</si>
  <si>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</si>
  <si>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</si>
  <si>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</si>
  <si>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</si>
  <si>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</si>
  <si>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</si>
  <si>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</si>
  <si>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</si>
  <si>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</si>
  <si>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</si>
  <si>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</si>
  <si>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</si>
  <si>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</si>
  <si>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</si>
  <si>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</si>
  <si>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</si>
  <si>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</si>
  <si>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</si>
  <si>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</si>
  <si>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</si>
  <si>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</si>
  <si>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</si>
  <si>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</si>
  <si>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</si>
  <si>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</si>
  <si>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</si>
  <si>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</si>
  <si>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</si>
  <si>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</si>
  <si>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</si>
  <si>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</si>
  <si>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</si>
  <si>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</si>
  <si>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</si>
  <si>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</si>
  <si>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</si>
  <si>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</si>
  <si>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</si>
  <si>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</si>
  <si>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</si>
  <si>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</si>
  <si>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</si>
  <si>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</si>
  <si>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</si>
  <si>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</si>
  <si>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</si>
  <si>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</si>
  <si>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</si>
  <si>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</si>
  <si>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</si>
  <si>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</si>
  <si>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</si>
  <si>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</si>
  <si>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</si>
  <si>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</si>
  <si>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</si>
  <si>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</si>
  <si>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</si>
  <si>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</si>
  <si>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</si>
  <si>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</si>
  <si>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</si>
  <si>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</si>
  <si>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</si>
  <si>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</si>
  <si>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</si>
  <si>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</si>
  <si>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</si>
  <si>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</si>
  <si>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</si>
  <si>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</si>
  <si>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</si>
  <si>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</si>
  <si>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</si>
  <si>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</si>
  <si>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</si>
  <si>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</si>
  <si>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</si>
  <si>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</si>
  <si>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</si>
  <si>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</si>
  <si>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</si>
  <si>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</si>
  <si>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</si>
  <si>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</si>
  <si>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</si>
  <si>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</si>
  <si>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</si>
  <si>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</si>
  <si>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</si>
  <si>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</si>
  <si>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</si>
  <si>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</si>
  <si>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</si>
  <si>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</si>
  <si>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</si>
  <si>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</si>
  <si>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</si>
  <si>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</si>
  <si>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</si>
  <si>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</si>
  <si>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</si>
  <si>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</si>
  <si>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</si>
  <si>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</si>
  <si>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</si>
  <si>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</si>
  <si>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</si>
  <si>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</si>
  <si>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</si>
  <si>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</si>
  <si>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</si>
  <si>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</si>
  <si>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</si>
  <si>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</si>
  <si>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</si>
  <si>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</si>
  <si>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</si>
  <si>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</si>
  <si>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</si>
  <si>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</si>
  <si>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</si>
  <si>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</si>
  <si>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</si>
  <si>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</si>
  <si>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</si>
  <si>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</si>
  <si>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</si>
  <si>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</si>
  <si>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</si>
  <si>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</si>
  <si>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</si>
  <si>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</si>
  <si>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</si>
  <si>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</si>
  <si>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</si>
  <si>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</si>
  <si>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</si>
  <si>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</si>
  <si>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</si>
  <si>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</si>
  <si>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</si>
  <si>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</si>
  <si>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</si>
  <si>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</si>
  <si>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</si>
  <si>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</si>
  <si>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</si>
  <si>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</si>
  <si>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</si>
  <si>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</si>
  <si>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</si>
  <si>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</si>
  <si>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</si>
  <si>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</si>
  <si>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</si>
  <si>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</si>
  <si>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</si>
  <si>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</si>
  <si>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</si>
  <si>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</si>
  <si>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</si>
  <si>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</si>
  <si>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</si>
  <si>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</si>
  <si>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</si>
  <si>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</si>
  <si>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</si>
  <si>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</si>
  <si>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</si>
  <si>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</si>
  <si>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</si>
  <si>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</si>
  <si>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</si>
  <si>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</si>
  <si>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</si>
  <si>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</si>
  <si>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</si>
  <si>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</si>
  <si>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</si>
  <si>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</si>
  <si>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</si>
  <si>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</si>
  <si>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</si>
  <si>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</si>
  <si>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</si>
  <si>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</si>
  <si>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</si>
  <si>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</si>
  <si>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</si>
  <si>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</si>
  <si>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</si>
  <si>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</si>
  <si>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</si>
  <si>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</si>
  <si>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</si>
  <si>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</si>
  <si>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</si>
  <si>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</si>
  <si>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</si>
  <si>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</si>
  <si>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</si>
  <si>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</si>
  <si>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</si>
  <si>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</si>
  <si>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</si>
  <si>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</si>
  <si>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</si>
  <si>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</si>
  <si>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</si>
  <si>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</si>
  <si>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</si>
  <si>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</si>
  <si>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</si>
  <si>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</si>
  <si>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</si>
  <si>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</si>
  <si>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</si>
  <si>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</si>
  <si>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</si>
  <si>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</si>
  <si>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</si>
  <si>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</si>
  <si>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</si>
  <si>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</si>
  <si>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</si>
  <si>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</si>
  <si>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</si>
  <si>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</si>
  <si>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</si>
  <si>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</si>
  <si>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</si>
  <si>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</si>
  <si>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</si>
  <si>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</si>
  <si>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</si>
  <si>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</si>
  <si>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</si>
  <si>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</si>
  <si>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</si>
  <si>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</si>
  <si>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</si>
  <si>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</si>
  <si>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</si>
  <si>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</si>
  <si>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</si>
  <si>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</si>
  <si>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</si>
  <si>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</si>
  <si>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</si>
  <si>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</si>
  <si>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</si>
  <si>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</si>
  <si>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</si>
  <si>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</si>
  <si>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</si>
  <si>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</si>
  <si>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</si>
  <si>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</si>
  <si>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</si>
  <si>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</si>
  <si>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</si>
  <si>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</si>
  <si>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</si>
  <si>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</si>
  <si>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</si>
  <si>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</si>
  <si>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</si>
  <si>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</si>
  <si>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</si>
  <si>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</si>
  <si>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</si>
  <si>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</si>
  <si>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</si>
  <si>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</si>
  <si>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</si>
  <si>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</si>
  <si>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</si>
  <si>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</si>
  <si>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</si>
  <si>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</si>
  <si>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</si>
  <si>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</si>
  <si>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</si>
  <si>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</si>
  <si>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</si>
  <si>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</si>
  <si>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</si>
  <si>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</si>
  <si>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</si>
  <si>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</si>
  <si>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</si>
  <si>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</si>
  <si>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</si>
  <si>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</si>
  <si>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</si>
  <si>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</si>
  <si>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</si>
  <si>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</si>
  <si>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</si>
  <si>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</si>
  <si>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</si>
  <si>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</si>
  <si>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</si>
  <si>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</si>
  <si>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</si>
  <si>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</si>
  <si>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</si>
  <si>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</si>
  <si>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</si>
  <si>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</si>
  <si>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</si>
  <si>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</si>
  <si>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</si>
  <si>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</si>
  <si>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</si>
  <si>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</si>
  <si>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</si>
  <si>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</si>
  <si>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</si>
  <si>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</si>
  <si>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</si>
  <si>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</si>
  <si>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</si>
  <si>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</si>
  <si>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</si>
  <si>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</si>
  <si>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</si>
  <si>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</si>
  <si>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</si>
  <si>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</si>
  <si>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</si>
  <si>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</si>
  <si>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</si>
  <si>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</si>
  <si>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</si>
  <si>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</si>
  <si>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</si>
  <si>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</si>
  <si>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</si>
  <si>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</si>
  <si>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</si>
  <si>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</si>
  <si>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</si>
  <si>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</si>
  <si>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</si>
  <si>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</si>
  <si>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</si>
  <si>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</si>
  <si>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</si>
  <si>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</si>
  <si>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</si>
  <si>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</si>
  <si>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</si>
  <si>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</si>
  <si>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</si>
  <si>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</si>
  <si>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</si>
  <si>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</si>
  <si>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</si>
  <si>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</si>
  <si>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</si>
  <si>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</si>
  <si>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</si>
  <si>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</si>
  <si>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</si>
  <si>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</si>
  <si>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</si>
  <si>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</si>
  <si>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</si>
  <si>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</si>
  <si>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</si>
  <si>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</si>
  <si>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</si>
  <si>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</si>
  <si>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</si>
  <si>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</si>
  <si>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</si>
  <si>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</si>
  <si>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</si>
  <si>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</si>
  <si>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</si>
  <si>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</si>
  <si>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</si>
  <si>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</si>
  <si>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</si>
  <si>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</si>
  <si>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</si>
  <si>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</si>
  <si>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</si>
  <si>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</si>
  <si>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</si>
  <si>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</si>
  <si>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</si>
  <si>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</si>
  <si>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</si>
  <si>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</si>
  <si>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</si>
  <si>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</si>
  <si>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</si>
  <si>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</si>
  <si>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</si>
  <si>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</si>
  <si>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</si>
  <si>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</si>
  <si>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</si>
  <si>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</si>
  <si>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</si>
  <si>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</si>
  <si>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</si>
  <si>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</si>
  <si>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</si>
  <si>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</si>
  <si>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</si>
  <si>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</si>
  <si>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</si>
  <si>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</si>
  <si>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</si>
  <si>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</si>
  <si>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</si>
  <si>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</si>
  <si>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</si>
  <si>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</si>
  <si>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</si>
  <si>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</si>
  <si>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</si>
  <si>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</si>
  <si>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</si>
  <si>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</si>
  <si>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</si>
  <si>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</si>
  <si>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</si>
  <si>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</si>
  <si>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</si>
  <si>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</si>
  <si>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</si>
  <si>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</si>
  <si>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</si>
  <si>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</si>
  <si>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</si>
  <si>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</si>
  <si>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</si>
  <si>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</si>
  <si>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</si>
  <si>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</si>
  <si>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</si>
  <si>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</si>
  <si>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</si>
  <si>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</si>
  <si>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</si>
  <si>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</si>
  <si>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</si>
  <si>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</si>
  <si>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</si>
  <si>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</si>
  <si>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</si>
  <si>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</si>
  <si>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</si>
  <si>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</si>
  <si>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</si>
  <si>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</si>
  <si>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</si>
  <si>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</si>
  <si>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</si>
  <si>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</si>
  <si>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</si>
  <si>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</si>
  <si>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</si>
  <si>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</si>
  <si>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</si>
  <si>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</si>
  <si>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</si>
  <si>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</si>
  <si>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</si>
  <si>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</si>
  <si>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</si>
  <si>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</si>
  <si>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</si>
  <si>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</si>
  <si>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</si>
  <si>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</si>
  <si>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</si>
  <si>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</si>
  <si>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</si>
  <si>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</si>
  <si>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</si>
  <si>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</si>
  <si>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</si>
  <si>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</si>
  <si>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</si>
  <si>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</si>
  <si>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</si>
  <si>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</si>
  <si>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</si>
  <si>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</si>
  <si>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</si>
  <si>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</si>
  <si>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</si>
  <si>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</si>
  <si>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</si>
  <si>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</si>
  <si>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</si>
  <si>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</si>
  <si>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</si>
  <si>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</si>
  <si>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</si>
  <si>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</si>
  <si>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</si>
  <si>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</si>
  <si>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</si>
  <si>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</si>
  <si>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</si>
  <si>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</si>
  <si>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</si>
  <si>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</si>
  <si>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</si>
  <si>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</si>
  <si>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</si>
  <si>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</si>
  <si>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</si>
  <si>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</si>
  <si>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</si>
  <si>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</si>
  <si>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</si>
  <si>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</si>
  <si>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</si>
  <si>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</si>
  <si>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</si>
  <si>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</si>
  <si>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</si>
  <si>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</si>
  <si>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</si>
  <si>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</si>
  <si>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</si>
  <si>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</si>
  <si>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</si>
  <si>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</si>
  <si>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</si>
  <si>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</si>
  <si>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</si>
  <si>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</si>
  <si>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</si>
  <si>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</si>
  <si>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</si>
  <si>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</si>
  <si>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</si>
  <si>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</si>
  <si>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</si>
  <si>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</si>
  <si>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</si>
  <si>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</si>
  <si>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</si>
  <si>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</si>
  <si>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</si>
  <si>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</si>
  <si>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</si>
  <si>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</si>
  <si>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</si>
  <si>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</si>
  <si>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</si>
  <si>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</si>
  <si>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</si>
  <si>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</si>
  <si>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</si>
  <si>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</si>
  <si>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</si>
  <si>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</si>
  <si>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</si>
  <si>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</si>
  <si>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</si>
  <si>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</si>
  <si>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</si>
  <si>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</si>
  <si>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</si>
  <si>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</si>
  <si>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</si>
  <si>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</si>
  <si>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</si>
  <si>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</si>
  <si>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</si>
  <si>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</si>
  <si>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</si>
  <si>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</si>
  <si>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</si>
  <si>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</si>
  <si>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</si>
  <si>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</si>
  <si>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</si>
  <si>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</si>
  <si>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</si>
  <si>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</si>
  <si>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</si>
  <si>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</si>
  <si>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</si>
  <si>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</si>
  <si>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</si>
  <si>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</si>
  <si>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</si>
  <si>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</si>
  <si>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</si>
  <si>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</si>
  <si>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</si>
  <si>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</si>
  <si>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</si>
  <si>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</si>
  <si>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</si>
  <si>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</si>
  <si>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</si>
  <si>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</si>
  <si>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</si>
  <si>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</si>
  <si>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</si>
  <si>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</si>
  <si>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</si>
  <si>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</si>
  <si>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</si>
  <si>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</si>
  <si>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</si>
  <si>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</si>
  <si>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</si>
  <si>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</si>
  <si>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</si>
  <si>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</si>
  <si>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</si>
  <si>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</si>
  <si>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</si>
  <si>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</si>
  <si>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</si>
  <si>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</si>
  <si>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</si>
  <si>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</si>
  <si>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</si>
  <si>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</si>
  <si>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</si>
  <si>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</si>
  <si>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</si>
  <si>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</si>
  <si>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</si>
  <si>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</si>
  <si>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</si>
  <si>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</si>
  <si>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</si>
  <si>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</si>
  <si>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</si>
  <si>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</si>
  <si>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</si>
  <si>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</si>
  <si>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</si>
  <si>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</si>
  <si>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</si>
  <si>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</si>
  <si>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</si>
  <si>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</si>
  <si>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</si>
  <si>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</si>
  <si>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</si>
  <si>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</si>
  <si>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</si>
  <si>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</si>
  <si>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</si>
  <si>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</si>
  <si>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</si>
  <si>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</si>
  <si>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</si>
  <si>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</si>
  <si>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</si>
  <si>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</si>
  <si>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</si>
  <si>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</si>
  <si>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</si>
  <si>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</si>
  <si>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</si>
  <si>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</si>
  <si>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</si>
  <si>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</si>
  <si>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</si>
  <si>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</si>
  <si>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</si>
  <si>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</si>
  <si>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</si>
  <si>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</si>
  <si>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</si>
  <si>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</si>
  <si>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</si>
  <si>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</si>
  <si>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</si>
  <si>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</si>
  <si>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</si>
  <si>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</si>
  <si>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</si>
  <si>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</si>
  <si>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</si>
  <si>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</si>
  <si>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</si>
  <si>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</si>
  <si>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</si>
  <si>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</si>
  <si>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</si>
  <si>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</si>
  <si>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</si>
  <si>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</si>
  <si>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</si>
  <si>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</si>
  <si>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</si>
  <si>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</si>
  <si>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</si>
  <si>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</si>
  <si>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</si>
  <si>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</si>
  <si>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</si>
  <si>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</si>
  <si>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</si>
  <si>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</si>
  <si>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</si>
  <si>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</si>
  <si>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</si>
  <si>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</si>
  <si>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</si>
  <si>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</si>
  <si>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</si>
  <si>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</si>
  <si>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</si>
  <si>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</si>
  <si>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</si>
  <si>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</si>
  <si>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</si>
  <si>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</si>
  <si>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</si>
  <si>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</si>
  <si>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</si>
  <si>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</si>
  <si>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</si>
  <si>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</si>
  <si>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</si>
  <si>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</si>
  <si>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</si>
  <si>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</si>
  <si>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</si>
  <si>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</si>
  <si>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</si>
  <si>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</si>
  <si>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</si>
  <si>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</si>
  <si>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</si>
  <si>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</si>
  <si>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</si>
  <si>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</si>
  <si>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</si>
  <si>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</si>
  <si>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</si>
  <si>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</si>
  <si>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</si>
  <si>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</si>
  <si>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</si>
  <si>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</si>
  <si>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</si>
  <si>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</si>
  <si>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</si>
  <si>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</si>
  <si>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</si>
  <si>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</si>
  <si>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</si>
  <si>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</si>
  <si>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</si>
  <si>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</si>
  <si>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</si>
  <si>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</si>
  <si>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</si>
  <si>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</si>
  <si>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</si>
  <si>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</si>
  <si>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</si>
  <si>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</si>
  <si>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</si>
  <si>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</si>
  <si>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</si>
  <si>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</si>
  <si>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</si>
  <si>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</si>
  <si>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</si>
  <si>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</si>
  <si>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</si>
  <si>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</si>
  <si>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</si>
  <si>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</si>
  <si>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</si>
  <si>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</si>
  <si>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</si>
  <si>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</si>
  <si>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</si>
  <si>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</si>
  <si>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</si>
  <si>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</si>
  <si>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</si>
  <si>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</si>
  <si>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</si>
  <si>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</si>
  <si>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</si>
  <si>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</si>
  <si>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</si>
  <si>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</si>
  <si>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</si>
  <si>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</si>
  <si>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</si>
  <si>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</si>
  <si>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</si>
  <si>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</si>
  <si>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</si>
  <si>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</si>
  <si>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</si>
  <si>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</si>
  <si>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</si>
  <si>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</si>
  <si>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</si>
  <si>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</si>
  <si>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</si>
  <si>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</si>
  <si>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</si>
  <si>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</si>
  <si>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</si>
  <si>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</si>
  <si>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</si>
  <si>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</si>
  <si>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</si>
  <si>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</si>
  <si>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</si>
  <si>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</si>
  <si>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</si>
  <si>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</si>
  <si>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</si>
  <si>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</si>
  <si>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</si>
  <si>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</si>
  <si>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</si>
  <si>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</si>
  <si>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</si>
  <si>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</si>
  <si>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</si>
  <si>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</si>
  <si>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</si>
  <si>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</si>
  <si>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</si>
  <si>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</si>
  <si>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</si>
  <si>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</si>
  <si>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</si>
  <si>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</si>
  <si>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</si>
  <si>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</si>
  <si>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</si>
  <si>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</si>
  <si>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</si>
  <si>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</si>
  <si>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</si>
  <si>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</si>
  <si>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</si>
  <si>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</si>
  <si>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</si>
  <si>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</si>
  <si>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</si>
  <si>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</si>
  <si>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</si>
  <si>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</si>
  <si>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</si>
  <si>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</si>
  <si>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</si>
  <si>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</si>
  <si>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</si>
  <si>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</si>
  <si>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</si>
  <si>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</si>
  <si>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</si>
  <si>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</si>
  <si>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</si>
  <si>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</si>
  <si>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</si>
  <si>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</si>
  <si>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</si>
  <si>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</si>
  <si>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</si>
  <si>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</si>
  <si>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</si>
  <si>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</si>
  <si>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</si>
  <si>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</si>
  <si>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</si>
  <si>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</si>
  <si>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</si>
  <si>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</si>
  <si>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</si>
  <si>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</si>
  <si>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</si>
  <si>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</si>
  <si>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</si>
  <si>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</si>
  <si>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</si>
  <si>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</si>
  <si>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</si>
  <si>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</si>
  <si>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</si>
  <si>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</si>
  <si>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</si>
  <si>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</si>
  <si>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</si>
  <si>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</si>
  <si>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</si>
  <si>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</si>
  <si>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</si>
  <si>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</si>
  <si>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</si>
  <si>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</si>
  <si>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</si>
  <si>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</si>
  <si>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</si>
  <si>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</si>
  <si>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</si>
  <si>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</si>
  <si>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</si>
  <si>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</si>
  <si>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</si>
  <si>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</si>
  <si>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</si>
  <si>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</si>
  <si>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</si>
  <si>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</si>
  <si>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</si>
  <si>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</si>
  <si>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</si>
  <si>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</si>
  <si>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</si>
  <si>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</si>
  <si>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</si>
  <si>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</si>
  <si>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</si>
  <si>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</si>
  <si>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</si>
  <si>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</si>
  <si>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</si>
  <si>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</si>
  <si>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</si>
  <si>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</si>
  <si>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</si>
  <si>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</si>
  <si>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</si>
  <si>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</si>
  <si>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</si>
  <si>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</si>
  <si>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</si>
  <si>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</si>
  <si>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</si>
  <si>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</si>
  <si>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</si>
  <si>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</si>
  <si>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</si>
  <si>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</si>
  <si>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</si>
  <si>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</si>
  <si>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</si>
  <si>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</si>
  <si>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</si>
  <si>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</si>
  <si>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</si>
  <si>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</si>
  <si>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</si>
  <si>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</si>
  <si>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</si>
  <si>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</si>
  <si>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</si>
  <si>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</si>
  <si>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</si>
  <si>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</si>
  <si>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</si>
  <si>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</si>
  <si>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</si>
  <si>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</si>
  <si>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</si>
  <si>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</si>
  <si>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</si>
  <si>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</si>
  <si>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</si>
  <si>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</si>
  <si>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</si>
  <si>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</si>
  <si>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</si>
  <si>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</si>
  <si>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</si>
  <si>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</si>
  <si>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</si>
  <si>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</si>
  <si>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</si>
  <si>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</si>
  <si>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</si>
  <si>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</si>
  <si>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</si>
  <si>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</si>
  <si>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</si>
  <si>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</si>
  <si>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</si>
  <si>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</si>
  <si>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</si>
  <si>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</si>
  <si>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</si>
  <si>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</si>
  <si>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</si>
  <si>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</si>
  <si>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</si>
  <si>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</si>
  <si>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</si>
  <si>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</si>
  <si>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</si>
  <si>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</si>
  <si>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</si>
  <si>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</si>
  <si>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</si>
  <si>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</si>
  <si>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</si>
  <si>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</si>
  <si>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</si>
  <si>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</si>
  <si>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</si>
  <si>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</si>
  <si>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</si>
  <si>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</si>
  <si>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</si>
  <si>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</si>
  <si>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</si>
  <si>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</si>
  <si>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</si>
  <si>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</si>
  <si>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</si>
  <si>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</si>
  <si>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</si>
  <si>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</si>
  <si>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</si>
  <si>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</si>
  <si>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</si>
  <si>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</si>
  <si>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</si>
  <si>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</si>
  <si>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</si>
  <si>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</si>
  <si>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</si>
  <si>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</si>
  <si>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</si>
  <si>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</si>
  <si>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</si>
  <si>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</si>
  <si>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</si>
  <si>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</si>
  <si>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</si>
  <si>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</si>
  <si>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</si>
  <si>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</si>
  <si>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</si>
  <si>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</si>
  <si>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</si>
  <si>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</si>
  <si>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</si>
  <si>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</si>
  <si>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</si>
  <si>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</si>
  <si>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</si>
  <si>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</si>
  <si>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</si>
  <si>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</si>
  <si>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</si>
  <si>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</si>
  <si>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</si>
  <si>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</si>
  <si>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</si>
  <si>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</si>
  <si>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</si>
  <si>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</si>
  <si>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</si>
  <si>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</si>
  <si>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</si>
  <si>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</si>
  <si>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</si>
  <si>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</si>
  <si>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</si>
  <si>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</si>
  <si>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</si>
  <si>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</si>
  <si>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</si>
  <si>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</si>
  <si>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</si>
  <si>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</si>
  <si>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</si>
  <si>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</si>
  <si>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</si>
  <si>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</si>
  <si>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</si>
  <si>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</si>
  <si>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</si>
  <si>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</si>
  <si>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</si>
  <si>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</si>
  <si>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</si>
  <si>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</si>
  <si>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</si>
  <si>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</si>
  <si>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</si>
  <si>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</si>
  <si>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</si>
  <si>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</si>
  <si>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</si>
  <si>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</si>
  <si>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</si>
  <si>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</si>
  <si>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</si>
  <si>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</si>
  <si>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</si>
  <si>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</si>
  <si>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</si>
  <si>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</si>
  <si>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</si>
  <si>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</si>
  <si>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</si>
  <si>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</si>
  <si>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</si>
  <si>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</si>
  <si>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</si>
  <si>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</si>
  <si>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</si>
  <si>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</si>
  <si>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</si>
  <si>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</si>
  <si>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</si>
  <si>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</si>
  <si>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</si>
  <si>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</si>
  <si>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</si>
  <si>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</si>
  <si>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</si>
  <si>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</si>
  <si>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</si>
  <si>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</si>
  <si>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</si>
  <si>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</si>
  <si>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</si>
  <si>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</si>
  <si>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</si>
  <si>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</si>
  <si>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</si>
  <si>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</si>
  <si>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</si>
  <si>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</si>
  <si>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</si>
  <si>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</si>
  <si>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</si>
  <si>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</si>
  <si>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</si>
  <si>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</si>
  <si>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</si>
  <si>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</si>
  <si>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</si>
  <si>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</si>
  <si>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</si>
  <si>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</si>
  <si>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</si>
  <si>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</si>
  <si>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</si>
  <si>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</si>
  <si>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</si>
  <si>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</si>
  <si>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</si>
  <si>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</si>
  <si>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</si>
  <si>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</si>
  <si>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</si>
  <si>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</si>
  <si>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</si>
  <si>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</si>
  <si>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</si>
  <si>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</si>
  <si>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</si>
  <si>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</si>
  <si>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</si>
  <si>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</si>
  <si>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</si>
  <si>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</si>
  <si>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</si>
  <si>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</si>
  <si>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</si>
  <si>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</si>
  <si>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</si>
  <si>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</si>
  <si>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</si>
  <si>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</si>
  <si>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</si>
  <si>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</si>
  <si>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</si>
  <si>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</si>
  <si>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</si>
  <si>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</si>
  <si>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</si>
  <si>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</si>
  <si>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</si>
  <si>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</si>
  <si>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</si>
  <si>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</si>
  <si>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</si>
  <si>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</si>
  <si>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</si>
  <si>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</si>
  <si>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</si>
  <si>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</si>
  <si>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</si>
  <si>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</si>
  <si>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</si>
  <si>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</si>
  <si>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</si>
  <si>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</si>
  <si>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</si>
  <si>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</si>
  <si>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</si>
  <si>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</si>
  <si>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</si>
  <si>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</si>
  <si>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</si>
  <si>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</si>
  <si>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</si>
  <si>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</si>
  <si>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</si>
  <si>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</si>
  <si>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</si>
  <si>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</si>
  <si>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</si>
  <si>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</si>
  <si>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</si>
  <si>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</si>
  <si>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</si>
  <si>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</si>
  <si>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</si>
  <si>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</si>
  <si>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</si>
  <si>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</si>
  <si>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</si>
  <si>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</si>
  <si>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</si>
  <si>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</si>
  <si>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</si>
  <si>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</si>
  <si>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</si>
  <si>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</si>
  <si>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</si>
  <si>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</si>
  <si>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</si>
  <si>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</si>
  <si>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</si>
  <si>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</si>
  <si>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</si>
  <si>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</si>
  <si>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</si>
  <si>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</si>
  <si>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</si>
  <si>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</si>
  <si>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</si>
  <si>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</si>
  <si>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</si>
  <si>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</si>
  <si>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</si>
  <si>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</si>
  <si>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</si>
  <si>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</si>
  <si>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</si>
  <si>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</si>
  <si>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</si>
  <si>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</si>
  <si>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</si>
  <si>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</si>
  <si>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</si>
  <si>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</si>
  <si>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</si>
  <si>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</si>
  <si>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</si>
  <si>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</si>
  <si>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</si>
  <si>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</si>
  <si>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</si>
  <si>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</si>
  <si>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</si>
  <si>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</si>
  <si>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</si>
  <si>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</si>
  <si>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</si>
  <si>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</si>
  <si>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</si>
  <si>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</si>
  <si>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</si>
  <si>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</si>
  <si>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</si>
  <si>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</si>
  <si>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</si>
  <si>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</si>
  <si>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</si>
  <si>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</si>
  <si>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</si>
  <si>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</si>
  <si>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</si>
  <si>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</si>
  <si>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</si>
  <si>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</si>
  <si>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</si>
  <si>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</si>
  <si>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</si>
  <si>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</si>
  <si>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</si>
  <si>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</si>
  <si>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</si>
  <si>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</si>
  <si>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</si>
  <si>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</si>
  <si>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</si>
  <si>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</si>
  <si>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</si>
  <si>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</si>
  <si>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</si>
  <si>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</si>
  <si>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</si>
  <si>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</si>
  <si>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</si>
  <si>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</si>
  <si>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</si>
  <si>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</si>
  <si>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</si>
  <si>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</si>
  <si>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</si>
  <si>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</si>
  <si>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</si>
  <si>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</si>
  <si>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</si>
  <si>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</si>
  <si>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</si>
  <si>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</si>
  <si>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</si>
  <si>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</si>
  <si>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</si>
  <si>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</si>
  <si>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</si>
  <si>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</si>
  <si>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</si>
  <si>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</si>
  <si>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</si>
  <si>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</si>
  <si>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</si>
  <si>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</si>
  <si>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</si>
  <si>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</si>
  <si>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</si>
  <si>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</si>
  <si>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</si>
  <si>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</si>
  <si>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</si>
  <si>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</si>
  <si>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</si>
  <si>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</si>
  <si>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</si>
  <si>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</si>
  <si>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</si>
  <si>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</si>
  <si>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</si>
  <si>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</si>
  <si>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</si>
  <si>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</si>
  <si>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</si>
  <si>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</si>
  <si>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</si>
  <si>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</si>
  <si>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</si>
  <si>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</si>
  <si>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</si>
  <si>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</si>
  <si>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</si>
  <si>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</si>
  <si>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</si>
  <si>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</si>
  <si>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</si>
  <si>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</si>
  <si>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</si>
  <si>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</si>
  <si>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</si>
  <si>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</si>
  <si>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</si>
  <si>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</si>
  <si>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</si>
  <si>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</si>
  <si>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</si>
  <si>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</si>
  <si>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</si>
  <si>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</si>
  <si>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</si>
  <si>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</si>
  <si>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</si>
  <si>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</si>
  <si>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</si>
  <si>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</si>
  <si>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</si>
  <si>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</si>
  <si>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</si>
  <si>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</si>
  <si>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</si>
  <si>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</si>
  <si>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</si>
  <si>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</si>
  <si>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</si>
  <si>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</si>
  <si>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</si>
  <si>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</si>
  <si>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</si>
  <si>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</si>
  <si>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</si>
  <si>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</si>
  <si>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</si>
  <si>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</si>
  <si>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</si>
  <si>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</si>
  <si>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</si>
  <si>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</si>
  <si>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</si>
  <si>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</si>
  <si>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</si>
  <si>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</si>
  <si>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</si>
  <si>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</si>
  <si>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</si>
  <si>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</si>
  <si>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</si>
  <si>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</si>
  <si>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</si>
  <si>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</si>
  <si>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</si>
  <si>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</si>
  <si>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</si>
  <si>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</si>
  <si>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</si>
  <si>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</si>
  <si>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</si>
  <si>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</si>
  <si>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</si>
  <si>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</si>
  <si>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</si>
  <si>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</si>
  <si>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</si>
  <si>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</si>
  <si>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</si>
  <si>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</si>
  <si>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</si>
  <si>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</si>
  <si>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</si>
  <si>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</si>
  <si>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</si>
  <si>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</si>
  <si>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</si>
  <si>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</si>
  <si>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</si>
  <si>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</si>
  <si>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</si>
  <si>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</si>
  <si>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</si>
  <si>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</si>
  <si>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</si>
  <si>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</si>
  <si>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</si>
  <si>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</si>
  <si>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</si>
  <si>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</si>
  <si>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</si>
  <si>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</si>
  <si>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</si>
  <si>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</si>
  <si>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</si>
  <si>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</si>
  <si>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</si>
  <si>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</si>
  <si>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</si>
  <si>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</si>
  <si>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</si>
  <si>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</si>
  <si>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</si>
  <si>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</si>
  <si>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</si>
  <si>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</si>
  <si>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</si>
  <si>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</si>
  <si>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</si>
  <si>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</si>
  <si>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</si>
  <si>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</si>
  <si>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</si>
  <si>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</si>
  <si>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</si>
  <si>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</si>
  <si>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</si>
  <si>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</si>
  <si>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</si>
  <si>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</si>
  <si>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</si>
  <si>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</si>
  <si>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</si>
  <si>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</si>
  <si>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</si>
  <si>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</si>
  <si>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</si>
  <si>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</si>
  <si>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</si>
  <si>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</si>
  <si>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</si>
  <si>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</si>
  <si>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</si>
  <si>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</si>
  <si>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</si>
  <si>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</si>
  <si>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</si>
  <si>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</si>
  <si>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</si>
  <si>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</si>
  <si>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</si>
  <si>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</si>
  <si>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</si>
  <si>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</si>
  <si>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</si>
  <si>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</si>
  <si>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</si>
  <si>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</si>
  <si>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</si>
  <si>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</si>
  <si>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</si>
  <si>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</si>
  <si>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</si>
  <si>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</si>
  <si>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</si>
  <si>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</si>
  <si>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</si>
  <si>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</si>
  <si>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</si>
  <si>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</si>
  <si>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</si>
  <si>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</si>
  <si>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</si>
  <si>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</si>
  <si>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</si>
  <si>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</si>
  <si>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</si>
  <si>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</si>
  <si>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</si>
  <si>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</si>
  <si>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</si>
  <si>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</si>
  <si>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</si>
  <si>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</si>
  <si>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</si>
  <si>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</si>
  <si>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</si>
  <si>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</si>
  <si>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</si>
  <si>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</si>
  <si>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</si>
  <si>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</si>
  <si>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</si>
  <si>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</si>
  <si>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</si>
  <si>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</si>
  <si>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</si>
  <si>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</si>
  <si>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</si>
  <si>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</si>
  <si>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</si>
  <si>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</si>
  <si>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</si>
  <si>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</si>
  <si>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</si>
  <si>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</si>
  <si>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</si>
  <si>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</si>
  <si>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</si>
  <si>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</si>
  <si>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</si>
  <si>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</si>
  <si>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</si>
  <si>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</si>
  <si>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</si>
  <si>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</si>
  <si>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</si>
  <si>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</si>
  <si>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</si>
  <si>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</si>
  <si>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</si>
  <si>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</si>
  <si>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</si>
  <si>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</si>
  <si>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</si>
  <si>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</si>
  <si>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</si>
  <si>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</si>
  <si>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</si>
  <si>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</si>
  <si>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</si>
  <si>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</si>
  <si>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</si>
  <si>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</si>
  <si>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</si>
  <si>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</si>
  <si>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</si>
  <si>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</si>
  <si>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</si>
  <si>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</si>
  <si>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</si>
  <si>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</si>
  <si>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</si>
  <si>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</si>
  <si>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</si>
  <si>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</si>
  <si>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</si>
  <si>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</si>
  <si>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</si>
  <si>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</si>
  <si>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</si>
  <si>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</si>
  <si>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</si>
  <si>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</si>
  <si>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</si>
  <si>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</si>
  <si>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</si>
  <si>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</si>
  <si>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</si>
  <si>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</si>
  <si>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</si>
  <si>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</si>
  <si>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</si>
  <si>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</si>
  <si>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</si>
  <si>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</si>
  <si>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</si>
  <si>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</si>
  <si>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</si>
  <si>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</si>
  <si>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</si>
  <si>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</si>
  <si>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</si>
  <si>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</si>
  <si>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</si>
  <si>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</si>
  <si>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</si>
  <si>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</si>
  <si>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</si>
  <si>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</si>
  <si>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</si>
  <si>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</si>
  <si>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</si>
  <si>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</si>
  <si>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</si>
  <si>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</si>
  <si>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</si>
  <si>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</si>
  <si>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</si>
  <si>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</si>
  <si>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</si>
  <si>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</si>
  <si>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</si>
  <si>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</si>
  <si>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</si>
  <si>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</si>
  <si>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</si>
  <si>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</si>
  <si>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</si>
  <si>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</si>
  <si>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</si>
  <si>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</si>
  <si>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</si>
  <si>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</si>
  <si>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</si>
  <si>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</si>
  <si>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</si>
  <si>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</si>
  <si>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</si>
  <si>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</si>
  <si>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</si>
  <si>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</si>
  <si>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</si>
  <si>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</si>
  <si>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</si>
  <si>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</si>
  <si>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</si>
  <si>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</si>
  <si>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</si>
  <si>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</si>
  <si>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</si>
  <si>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</si>
  <si>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</si>
  <si>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</si>
  <si>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</si>
  <si>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</si>
  <si>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</si>
  <si>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</si>
  <si>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</si>
  <si>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</si>
  <si>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</si>
  <si>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</si>
  <si>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</si>
  <si>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</si>
  <si>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</si>
  <si>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</si>
  <si>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</si>
  <si>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</si>
  <si>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</si>
  <si>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</si>
  <si>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</si>
  <si>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</si>
  <si>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</si>
  <si>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</si>
  <si>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</si>
  <si>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</si>
  <si>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</si>
  <si>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</si>
  <si>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</si>
  <si>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</si>
  <si>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</si>
  <si>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</si>
  <si>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</si>
  <si>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</si>
  <si>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</si>
  <si>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</si>
  <si>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</si>
  <si>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</si>
  <si>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</si>
  <si>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</si>
  <si>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</si>
  <si>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</si>
  <si>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</si>
  <si>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</si>
  <si>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</si>
  <si>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</si>
  <si>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</si>
  <si>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</si>
  <si>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</si>
  <si>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</si>
  <si>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</si>
  <si>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</si>
  <si>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</si>
  <si>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</si>
  <si>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</si>
  <si>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</si>
  <si>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</si>
  <si>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</si>
  <si>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</si>
  <si>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</si>
  <si>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</si>
  <si>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</si>
  <si>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</si>
  <si>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</si>
  <si>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</si>
  <si>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</si>
  <si>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</si>
  <si>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</si>
  <si>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</si>
  <si>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</si>
  <si>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</si>
  <si>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</si>
  <si>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</si>
  <si>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</si>
  <si>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</si>
  <si>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</si>
  <si>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</si>
  <si>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</si>
  <si>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</si>
  <si>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</si>
  <si>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</si>
  <si>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</si>
  <si>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</si>
  <si>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</si>
  <si>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</si>
  <si>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</si>
  <si>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</si>
  <si>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</si>
  <si>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</si>
  <si>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</si>
  <si>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</si>
  <si>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</si>
  <si>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</si>
  <si>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</si>
  <si>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</si>
  <si>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</si>
  <si>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</si>
  <si>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</si>
  <si>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</si>
  <si>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</si>
  <si>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</si>
  <si>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</si>
  <si>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</si>
  <si>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</si>
  <si>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</si>
  <si>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</si>
  <si>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</si>
  <si>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</si>
  <si>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</si>
  <si>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</si>
  <si>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</si>
  <si>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</si>
  <si>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</si>
  <si>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</si>
  <si>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</si>
  <si>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</si>
  <si>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</si>
  <si>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</si>
  <si>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</si>
  <si>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</si>
  <si>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</si>
  <si>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</si>
  <si>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</si>
  <si>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</si>
  <si>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</si>
  <si>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</si>
  <si>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</si>
  <si>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</si>
  <si>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</si>
  <si>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</si>
  <si>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</si>
  <si>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</si>
  <si>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</si>
  <si>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</si>
  <si>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</si>
  <si>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</si>
  <si>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</si>
  <si>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</si>
  <si>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</si>
  <si>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</si>
  <si>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</si>
  <si>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</si>
  <si>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</si>
  <si>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</si>
  <si>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</si>
  <si>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</si>
  <si>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</si>
  <si>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</si>
  <si>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</si>
  <si>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</si>
  <si>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</si>
  <si>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</si>
  <si>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</si>
  <si>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</si>
  <si>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</si>
  <si>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</si>
  <si>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</si>
  <si>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</si>
  <si>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</si>
  <si>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</si>
  <si>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</si>
  <si>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</si>
  <si>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</si>
  <si>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</si>
  <si>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</si>
  <si>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</si>
  <si>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</si>
  <si>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</si>
  <si>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</si>
  <si>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</si>
  <si>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</si>
  <si>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</si>
  <si>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</si>
  <si>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</si>
  <si>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</si>
  <si>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</si>
  <si>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</si>
  <si>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</si>
  <si>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</si>
  <si>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</si>
  <si>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</si>
  <si>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</si>
  <si>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</si>
  <si>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</si>
  <si>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</si>
  <si>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</si>
  <si>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</si>
  <si>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</si>
  <si>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</si>
  <si>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</si>
  <si>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</si>
  <si>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</si>
  <si>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</si>
  <si>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</si>
  <si>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</si>
  <si>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</si>
  <si>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</si>
  <si>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</si>
  <si>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</si>
  <si>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</si>
  <si>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</si>
  <si>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</si>
  <si>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</si>
  <si>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</si>
  <si>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</si>
  <si>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</si>
  <si>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</si>
  <si>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</si>
  <si>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</si>
  <si>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</si>
  <si>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</si>
  <si>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</si>
  <si>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</si>
  <si>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</si>
  <si>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</si>
  <si>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</si>
  <si>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</si>
  <si>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</si>
  <si>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</si>
  <si>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</si>
  <si>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</si>
  <si>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</si>
  <si>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</si>
  <si>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</si>
  <si>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</si>
  <si>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</si>
  <si>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</si>
  <si>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</si>
  <si>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</si>
  <si>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</si>
  <si>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</si>
  <si>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</si>
  <si>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</si>
  <si>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</si>
  <si>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</si>
  <si>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</si>
  <si>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</si>
  <si>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</si>
  <si>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</si>
  <si>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</si>
  <si>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</si>
  <si>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</si>
  <si>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</si>
  <si>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</si>
  <si>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</si>
  <si>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</si>
  <si>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</si>
  <si>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</si>
  <si>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</si>
  <si>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</si>
  <si>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</si>
  <si>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</si>
  <si>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</si>
  <si>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</si>
  <si>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</si>
  <si>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</si>
  <si>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</si>
  <si>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</si>
  <si>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</si>
  <si>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</si>
  <si>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</si>
  <si>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</si>
  <si>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</si>
  <si>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</si>
  <si>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</si>
  <si>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</si>
  <si>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</si>
  <si>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</si>
  <si>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</si>
  <si>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</si>
  <si>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</si>
  <si>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</si>
  <si>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</si>
  <si>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</si>
  <si>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</si>
  <si>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</si>
  <si>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</si>
  <si>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</si>
  <si>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</si>
  <si>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</si>
  <si>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</si>
  <si>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</si>
  <si>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</si>
  <si>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</si>
  <si>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</si>
  <si>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</si>
  <si>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</si>
  <si>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</si>
  <si>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</si>
  <si>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</si>
  <si>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</si>
  <si>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</si>
  <si>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</si>
  <si>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</si>
  <si>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</si>
  <si>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</si>
  <si>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</si>
  <si>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</si>
  <si>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</si>
  <si>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</si>
  <si>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</si>
  <si>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</si>
  <si>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</si>
  <si>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</si>
  <si>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</si>
  <si>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</si>
  <si>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</si>
  <si>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</si>
  <si>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</si>
  <si>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</si>
  <si>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</si>
  <si>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</si>
  <si>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</si>
  <si>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</si>
  <si>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</si>
  <si>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</si>
  <si>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</si>
  <si>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</si>
  <si>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</si>
  <si>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</si>
  <si>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</si>
  <si>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</si>
  <si>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</si>
  <si>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</si>
  <si>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</si>
  <si>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</si>
  <si>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</si>
  <si>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</si>
  <si>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</si>
  <si>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</si>
  <si>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</si>
  <si>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</si>
  <si>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</si>
  <si>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</si>
  <si>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</si>
  <si>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</si>
  <si>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</si>
  <si>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</si>
  <si>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</si>
  <si>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</si>
  <si>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</si>
  <si>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</si>
  <si>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</si>
  <si>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</si>
  <si>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</si>
  <si>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</si>
  <si>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</si>
  <si>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</si>
  <si>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</si>
  <si>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</si>
  <si>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</si>
  <si>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</si>
  <si>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</si>
  <si>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</si>
  <si>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</si>
  <si>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</si>
  <si>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</si>
  <si>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</si>
  <si>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</si>
  <si>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</si>
  <si>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</si>
  <si>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</si>
  <si>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</si>
  <si>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</si>
  <si>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</si>
  <si>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</si>
  <si>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</si>
  <si>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</si>
  <si>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</si>
  <si>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</si>
  <si>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</si>
  <si>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</si>
  <si>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</si>
  <si>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</si>
  <si>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</si>
  <si>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</si>
  <si>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</si>
  <si>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</si>
  <si>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</si>
  <si>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</si>
  <si>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</si>
  <si>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</si>
  <si>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</si>
  <si>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</si>
  <si>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</si>
  <si>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</si>
  <si>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</si>
  <si>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</si>
  <si>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</si>
  <si>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</si>
  <si>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</si>
  <si>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</si>
  <si>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</si>
  <si>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</si>
  <si>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</si>
  <si>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</si>
  <si>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</si>
  <si>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</si>
  <si>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</si>
  <si>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</si>
  <si>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</si>
  <si>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</si>
  <si>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</si>
  <si>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</si>
  <si>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</si>
  <si>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</si>
  <si>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</si>
  <si>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</si>
  <si>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</si>
  <si>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</si>
  <si>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</si>
  <si>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</si>
  <si>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</si>
  <si>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</si>
  <si>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</si>
  <si>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</si>
  <si>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</si>
  <si>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</si>
  <si>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</si>
  <si>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</si>
  <si>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</si>
  <si>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</si>
  <si>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</si>
  <si>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</si>
  <si>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</si>
  <si>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</si>
  <si>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</si>
  <si>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</si>
  <si>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</si>
  <si>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</si>
  <si>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</si>
  <si>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</si>
  <si>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</si>
  <si>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</si>
  <si>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</si>
  <si>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</si>
  <si>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</si>
  <si>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</si>
  <si>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</si>
  <si>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</si>
  <si>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</si>
  <si>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</si>
  <si>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</si>
  <si>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</si>
  <si>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</si>
  <si>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</si>
  <si>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</si>
  <si>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</si>
  <si>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</si>
  <si>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</si>
  <si>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</si>
  <si>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</si>
  <si>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</si>
  <si>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</si>
  <si>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</si>
  <si>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</si>
  <si>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</si>
  <si>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</si>
  <si>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</si>
  <si>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</si>
  <si>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</si>
  <si>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</si>
  <si>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</si>
  <si>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</si>
  <si>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</si>
  <si>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</si>
  <si>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</si>
  <si>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</si>
  <si>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</si>
  <si>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</si>
  <si>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</si>
  <si>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</si>
  <si>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</si>
  <si>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</si>
  <si>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</si>
  <si>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</si>
  <si>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</si>
  <si>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</si>
  <si>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</si>
  <si>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</si>
  <si>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</si>
  <si>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</si>
  <si>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</si>
  <si>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</si>
  <si>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</si>
  <si>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</si>
  <si>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</si>
  <si>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</si>
  <si>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</si>
  <si>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</si>
  <si>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</si>
  <si>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</si>
  <si>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</si>
  <si>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</si>
  <si>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</si>
  <si>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</si>
  <si>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</si>
  <si>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</si>
  <si>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</si>
  <si>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</si>
  <si>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</si>
  <si>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</si>
  <si>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</si>
  <si>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</si>
  <si>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</si>
  <si>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</si>
  <si>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</si>
  <si>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</si>
  <si>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</si>
  <si>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</si>
  <si>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</si>
  <si>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</si>
  <si>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</si>
  <si>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</si>
  <si>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</si>
  <si>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</si>
  <si>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</si>
  <si>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</si>
  <si>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</si>
  <si>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</si>
  <si>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</si>
  <si>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</si>
  <si>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</si>
  <si>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</si>
  <si>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</si>
  <si>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</si>
  <si>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</si>
  <si>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</si>
  <si>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</si>
  <si>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</si>
  <si>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</si>
  <si>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</si>
  <si>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</si>
  <si>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</si>
  <si>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</si>
  <si>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</si>
  <si>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</si>
  <si>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</si>
  <si>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</si>
  <si>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</si>
  <si>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</si>
  <si>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</si>
  <si>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</si>
  <si>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</si>
  <si>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</si>
  <si>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</si>
  <si>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</si>
  <si>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</si>
  <si>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</si>
  <si>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</si>
  <si>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</si>
  <si>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</si>
  <si>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</si>
  <si>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</si>
  <si>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</si>
  <si>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</si>
  <si>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</si>
  <si>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</si>
  <si>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</si>
  <si>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</si>
  <si>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</si>
  <si>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</si>
  <si>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</si>
  <si>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</si>
  <si>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</si>
  <si>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</si>
  <si>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</si>
  <si>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</si>
  <si>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</si>
  <si>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</si>
  <si>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</si>
  <si>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</si>
  <si>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</si>
  <si>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</si>
  <si>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</si>
  <si>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</si>
  <si>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</si>
  <si>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</si>
  <si>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</si>
  <si>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</si>
  <si>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</si>
  <si>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</si>
  <si>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</si>
  <si>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</si>
  <si>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</si>
  <si>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</si>
  <si>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</si>
  <si>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</si>
  <si>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</si>
  <si>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</si>
  <si>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</si>
  <si>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</si>
  <si>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</si>
  <si>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</si>
  <si>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</si>
  <si>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</si>
  <si>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</si>
  <si>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</si>
  <si>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</si>
  <si>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</si>
  <si>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</si>
  <si>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</si>
  <si>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</si>
  <si>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</si>
  <si>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</si>
  <si>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</si>
  <si>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</si>
  <si>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</si>
  <si>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</si>
  <si>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</si>
  <si>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</si>
  <si>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</si>
  <si>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</si>
  <si>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</si>
  <si>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</si>
  <si>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</si>
  <si>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</si>
  <si>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</si>
  <si>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</si>
  <si>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</si>
  <si>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</si>
  <si>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</si>
  <si>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</si>
  <si>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</si>
  <si>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</si>
  <si>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</si>
  <si>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</si>
  <si>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</si>
  <si>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</si>
  <si>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</si>
  <si>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</si>
  <si>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</si>
  <si>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</si>
  <si>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</si>
  <si>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</si>
  <si>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</si>
  <si>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</si>
  <si>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</si>
  <si>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</si>
  <si>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</si>
  <si>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</si>
  <si>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</si>
  <si>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</si>
  <si>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</si>
  <si>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</si>
  <si>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</si>
  <si>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</si>
  <si>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</si>
  <si>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</si>
  <si>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</si>
  <si>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</si>
  <si>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</si>
  <si>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</si>
  <si>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</si>
  <si>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</si>
  <si>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</si>
  <si>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</si>
  <si>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</si>
  <si>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</si>
  <si>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</si>
  <si>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</si>
  <si>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</si>
  <si>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</si>
  <si>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</si>
  <si>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</si>
  <si>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</si>
  <si>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</si>
  <si>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</si>
  <si>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</si>
  <si>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</si>
  <si>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</si>
  <si>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</si>
  <si>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</si>
  <si>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</si>
  <si>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</si>
  <si>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</si>
  <si>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</si>
  <si>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</si>
  <si>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</si>
  <si>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</si>
  <si>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</si>
  <si>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</si>
  <si>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</si>
  <si>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</si>
  <si>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</si>
  <si>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</si>
  <si>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</si>
  <si>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</si>
  <si>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</si>
  <si>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</si>
  <si>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</si>
  <si>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</si>
  <si>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</si>
  <si>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</si>
  <si>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</si>
  <si>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</si>
  <si>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</si>
  <si>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</si>
  <si>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</si>
  <si>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</si>
  <si>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</si>
  <si>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</si>
  <si>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</si>
  <si>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</si>
  <si>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</si>
  <si>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</si>
  <si>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</si>
  <si>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</si>
  <si>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</si>
  <si>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</si>
  <si>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</si>
  <si>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</si>
  <si>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</si>
  <si>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</si>
  <si>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</si>
  <si>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</si>
  <si>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</si>
  <si>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</si>
  <si>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</si>
  <si>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</si>
  <si>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</si>
  <si>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</si>
  <si>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</si>
  <si>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</si>
  <si>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</si>
  <si>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</si>
  <si>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</si>
  <si>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</si>
  <si>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</si>
  <si>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</si>
  <si>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</si>
  <si>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</si>
  <si>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</si>
  <si>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</si>
  <si>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</si>
  <si>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</si>
  <si>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</si>
  <si>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</si>
  <si>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</si>
  <si>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</si>
  <si>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</si>
  <si>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</si>
  <si>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</si>
  <si>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</si>
  <si>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</si>
  <si>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</si>
  <si>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</si>
  <si>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</si>
  <si>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</si>
  <si>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</si>
  <si>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</si>
  <si>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</si>
  <si>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</si>
  <si>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</si>
  <si>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</si>
  <si>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</si>
  <si>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</si>
  <si>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</si>
  <si>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</si>
  <si>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</si>
  <si>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</si>
  <si>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</si>
  <si>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</si>
  <si>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</si>
  <si>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</si>
  <si>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</si>
  <si>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</si>
  <si>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</si>
  <si>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</si>
  <si>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</si>
  <si>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</si>
  <si>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</si>
  <si>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</si>
  <si>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</si>
  <si>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</si>
  <si>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</si>
  <si>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</si>
  <si>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</si>
  <si>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</si>
  <si>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</si>
  <si>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</si>
  <si>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</si>
  <si>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</si>
  <si>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</si>
  <si>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</si>
  <si>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</si>
  <si>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</si>
  <si>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</si>
  <si>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</si>
  <si>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</si>
  <si>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</si>
  <si>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</si>
  <si>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</si>
  <si>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</si>
  <si>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</si>
  <si>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</si>
  <si>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</si>
  <si>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</si>
  <si>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</si>
  <si>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</si>
  <si>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</si>
  <si>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</si>
  <si>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</si>
  <si>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</si>
  <si>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</si>
  <si>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</si>
  <si>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</si>
  <si>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</si>
  <si>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</si>
  <si>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</si>
  <si>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</si>
  <si>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</si>
  <si>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</si>
  <si>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</si>
  <si>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</si>
  <si>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</si>
  <si>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</si>
  <si>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</si>
  <si>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</si>
  <si>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</si>
  <si>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</si>
  <si>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</si>
  <si>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</si>
  <si>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</si>
  <si>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</si>
  <si>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</si>
  <si>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</si>
  <si>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</si>
  <si>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</si>
  <si>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</si>
  <si>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</si>
  <si>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</si>
  <si>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</si>
  <si>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</si>
  <si>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</si>
  <si>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</si>
  <si>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</si>
  <si>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</si>
  <si>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</si>
  <si>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</si>
  <si>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</si>
  <si>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</si>
  <si>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</si>
  <si>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</si>
  <si>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</si>
  <si>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</si>
  <si>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</si>
  <si>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</si>
  <si>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</si>
  <si>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</si>
  <si>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</si>
  <si>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</si>
  <si>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</si>
  <si>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</si>
  <si>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</si>
  <si>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</si>
  <si>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</si>
  <si>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</si>
  <si>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</si>
  <si>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</si>
  <si>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</si>
  <si>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</si>
  <si>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</si>
  <si>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</si>
  <si>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</si>
  <si>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</si>
  <si>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</si>
  <si>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</si>
  <si>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</si>
  <si>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</si>
  <si>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</si>
  <si>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</si>
  <si>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</si>
  <si>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</si>
  <si>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</si>
  <si>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</si>
  <si>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</si>
  <si>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</si>
  <si>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</si>
  <si>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</si>
  <si>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</si>
  <si>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</si>
  <si>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</si>
  <si>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</si>
  <si>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</si>
  <si>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</si>
  <si>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</si>
  <si>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</si>
  <si>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</si>
  <si>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</si>
  <si>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</si>
  <si>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</si>
  <si>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</si>
  <si>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</si>
  <si>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</si>
  <si>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</si>
  <si>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</si>
  <si>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</si>
  <si>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</si>
  <si>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</si>
  <si>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</si>
  <si>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</si>
  <si>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</si>
  <si>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</si>
  <si>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</si>
  <si>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</si>
  <si>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</si>
  <si>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</si>
  <si>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</si>
  <si>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</si>
  <si>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</si>
  <si>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</si>
  <si>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</si>
  <si>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</si>
  <si>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</si>
  <si>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</si>
  <si>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</si>
  <si>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</si>
  <si>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</si>
  <si>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</si>
  <si>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</si>
  <si>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</si>
  <si>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</si>
  <si>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</si>
  <si>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</si>
  <si>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</si>
  <si>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</si>
  <si>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</si>
  <si>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</si>
  <si>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</si>
  <si>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</si>
  <si>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</si>
  <si>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</si>
  <si>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</si>
  <si>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</si>
  <si>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</si>
  <si>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</si>
  <si>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</si>
  <si>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</si>
  <si>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</si>
  <si>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</si>
  <si>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</si>
  <si>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</si>
  <si>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</si>
  <si>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</si>
  <si>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</si>
  <si>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</si>
  <si>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</si>
  <si>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</si>
  <si>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</si>
  <si>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</si>
  <si>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</si>
  <si>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</si>
  <si>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</si>
  <si>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</si>
  <si>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</si>
  <si>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</si>
  <si>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</si>
  <si>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</si>
  <si>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</si>
  <si>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</si>
  <si>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</si>
  <si>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</si>
  <si>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</si>
  <si>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</si>
  <si>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</si>
  <si>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</si>
  <si>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</si>
  <si>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</si>
  <si>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</si>
  <si>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</si>
  <si>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</si>
  <si>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</si>
  <si>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</si>
  <si>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</si>
  <si>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</si>
  <si>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</si>
  <si>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</si>
  <si>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</si>
  <si>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</si>
  <si>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</si>
  <si>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</si>
  <si>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</si>
  <si>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</si>
  <si>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</si>
  <si>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</si>
  <si>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</si>
  <si>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</si>
  <si>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</si>
  <si>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</si>
  <si>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</si>
  <si>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</si>
  <si>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</si>
  <si>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</si>
  <si>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</si>
  <si>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</si>
  <si>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</si>
  <si>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</si>
  <si>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</si>
  <si>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</si>
  <si>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</si>
  <si>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</si>
  <si>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</si>
  <si>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</si>
  <si>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</si>
  <si>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</si>
  <si>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</si>
  <si>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</si>
  <si>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</si>
  <si>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</si>
  <si>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</si>
  <si>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</si>
  <si>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</si>
  <si>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</si>
  <si>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</si>
  <si>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</si>
  <si>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</si>
  <si>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</si>
  <si>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</si>
  <si>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</si>
  <si>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</si>
  <si>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</si>
  <si>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</si>
  <si>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</si>
  <si>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</si>
  <si>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</si>
  <si>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</si>
  <si>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</si>
  <si>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</si>
  <si>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</si>
  <si>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</si>
  <si>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</si>
  <si>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</si>
  <si>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</si>
  <si>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</si>
  <si>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</si>
  <si>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</si>
  <si>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</si>
  <si>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</si>
  <si>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</si>
  <si>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</si>
  <si>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</si>
  <si>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</si>
  <si>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</si>
  <si>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</si>
  <si>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</si>
  <si>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</si>
  <si>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</si>
  <si>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</si>
  <si>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</si>
  <si>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</si>
  <si>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</si>
  <si>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</si>
  <si>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</si>
  <si>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</si>
  <si>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</si>
  <si>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</si>
  <si>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</si>
  <si>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</si>
  <si>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</si>
  <si>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</si>
  <si>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</si>
  <si>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</si>
  <si>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</si>
  <si>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</si>
  <si>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</si>
  <si>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</si>
  <si>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</si>
  <si>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</si>
  <si>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</si>
  <si>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</si>
  <si>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</si>
  <si>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</si>
  <si>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</si>
  <si>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</si>
  <si>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</si>
  <si>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</si>
  <si>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</si>
  <si>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</si>
  <si>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</si>
  <si>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</si>
  <si>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</si>
  <si>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</si>
  <si>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</si>
  <si>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</si>
  <si>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</si>
  <si>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</si>
  <si>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</si>
  <si>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</si>
  <si>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</si>
  <si>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</si>
  <si>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</si>
  <si>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</si>
  <si>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</si>
  <si>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</si>
  <si>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</si>
  <si>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</si>
  <si>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</si>
  <si>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</si>
  <si>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</si>
  <si>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</si>
  <si>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</si>
  <si>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</si>
  <si>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</si>
  <si>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</si>
  <si>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</si>
  <si>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</si>
  <si>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</si>
  <si>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</si>
  <si>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</si>
  <si>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</si>
  <si>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</si>
  <si>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</si>
  <si>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</si>
  <si>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</si>
  <si>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</si>
  <si>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</si>
  <si>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</si>
  <si>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</si>
  <si>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</si>
  <si>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</si>
  <si>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</si>
  <si>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</si>
  <si>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</si>
  <si>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</si>
  <si>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</si>
  <si>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</si>
  <si>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</si>
  <si>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</si>
  <si>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</si>
  <si>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</si>
  <si>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</si>
  <si>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</si>
  <si>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</si>
  <si>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</si>
  <si>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</si>
  <si>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</si>
  <si>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</si>
  <si>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</si>
  <si>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</si>
  <si>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</si>
  <si>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</si>
  <si>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</si>
  <si>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</si>
  <si>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</si>
  <si>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</si>
  <si>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</si>
  <si>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</si>
  <si>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</si>
  <si>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</si>
  <si>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</si>
  <si>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</si>
  <si>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</si>
  <si>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</si>
  <si>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</si>
  <si>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</si>
  <si>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</si>
  <si>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</si>
  <si>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</si>
  <si>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</si>
  <si>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</si>
  <si>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</si>
  <si>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</si>
  <si>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</si>
  <si>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</si>
  <si>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</si>
  <si>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</si>
  <si>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</si>
  <si>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</si>
  <si>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</si>
  <si>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</si>
  <si>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</si>
  <si>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</si>
  <si>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</si>
  <si>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</si>
  <si>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</si>
  <si>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</si>
  <si>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</si>
  <si>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</si>
  <si>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</si>
  <si>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</si>
  <si>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</si>
  <si>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</si>
  <si>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</si>
  <si>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</si>
  <si>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</si>
  <si>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</si>
  <si>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</si>
  <si>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</si>
  <si>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</si>
  <si>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</si>
  <si>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</si>
  <si>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</si>
  <si>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</si>
  <si>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</si>
  <si>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</si>
  <si>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</si>
  <si>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</si>
  <si>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</si>
  <si>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</si>
  <si>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</si>
  <si>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</si>
  <si>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</si>
  <si>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</si>
  <si>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</si>
  <si>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</si>
  <si>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</si>
  <si>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</si>
  <si>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</si>
  <si>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</si>
  <si>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</si>
  <si>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</si>
  <si>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</si>
  <si>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</si>
  <si>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</si>
  <si>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</si>
  <si>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</si>
  <si>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</si>
  <si>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</si>
  <si>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</si>
  <si>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</si>
  <si>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</si>
  <si>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</si>
  <si>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</si>
  <si>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</si>
  <si>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</si>
  <si>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</si>
  <si>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</si>
  <si>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</si>
  <si>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</si>
  <si>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</si>
  <si>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</si>
  <si>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</si>
  <si>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</si>
  <si>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</si>
  <si>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</si>
  <si>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</si>
  <si>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</si>
  <si>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</si>
  <si>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</si>
  <si>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</si>
  <si>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</si>
  <si>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</si>
  <si>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</si>
  <si>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</si>
  <si>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</si>
  <si>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</si>
  <si>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</si>
  <si>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</si>
  <si>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</si>
  <si>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</si>
  <si>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</si>
  <si>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</si>
  <si>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</si>
  <si>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</si>
  <si>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</si>
  <si>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</si>
  <si>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</si>
  <si>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</si>
  <si>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</si>
  <si>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</si>
  <si>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</si>
  <si>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</si>
  <si>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</si>
  <si>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</si>
  <si>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</si>
  <si>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</si>
  <si>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</si>
  <si>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</si>
  <si>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</si>
  <si>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</si>
  <si>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</si>
  <si>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</si>
  <si>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</si>
  <si>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</si>
  <si>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</si>
  <si>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</si>
  <si>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</si>
  <si>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</si>
  <si>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</si>
  <si>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</si>
  <si>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</si>
  <si>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</si>
  <si>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</si>
  <si>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</si>
  <si>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</si>
  <si>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</si>
  <si>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</si>
  <si>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</si>
  <si>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</si>
  <si>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</si>
  <si>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</si>
  <si>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</si>
  <si>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</si>
  <si>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</si>
  <si>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</si>
  <si>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</si>
  <si>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</si>
  <si>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</si>
  <si>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</si>
  <si>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</si>
  <si>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</si>
  <si>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</si>
  <si>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</si>
  <si>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</si>
  <si>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</si>
  <si>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</si>
  <si>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</si>
  <si>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</si>
  <si>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</si>
  <si>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</si>
  <si>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</si>
  <si>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</si>
  <si>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</si>
  <si>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</si>
  <si>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</si>
  <si>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</si>
  <si>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</si>
  <si>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</si>
  <si>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</si>
  <si>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</si>
  <si>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</si>
  <si>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</si>
  <si>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</si>
  <si>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</si>
  <si>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</si>
  <si>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</si>
  <si>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</si>
  <si>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</si>
  <si>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</si>
  <si>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</si>
  <si>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</si>
  <si>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</si>
  <si>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</si>
  <si>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</si>
  <si>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</si>
  <si>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</si>
  <si>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</si>
  <si>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</si>
  <si>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</si>
  <si>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</si>
  <si>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</si>
  <si>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</si>
  <si>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</si>
  <si>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</si>
  <si>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</si>
  <si>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</si>
  <si>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</si>
  <si>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</si>
  <si>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</si>
  <si>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</si>
  <si>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</si>
  <si>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</si>
  <si>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</si>
  <si>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</si>
  <si>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</si>
  <si>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</si>
  <si>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</si>
  <si>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</si>
  <si>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</si>
  <si>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</si>
  <si>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</si>
  <si>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</si>
  <si>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</si>
  <si>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</si>
  <si>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</si>
  <si>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</si>
  <si>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</si>
  <si>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</si>
  <si>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</si>
  <si>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</si>
  <si>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</si>
  <si>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</si>
  <si>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</si>
  <si>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</si>
  <si>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</si>
  <si>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</si>
  <si>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</si>
  <si>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</si>
  <si>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</si>
  <si>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</si>
  <si>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</si>
  <si>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</si>
  <si>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</si>
  <si>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</si>
  <si>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</si>
  <si>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</si>
  <si>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</si>
  <si>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</si>
  <si>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</si>
  <si>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</si>
  <si>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</si>
  <si>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</si>
  <si>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</si>
  <si>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</si>
  <si>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</si>
  <si>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</si>
  <si>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</si>
  <si>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</si>
  <si>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</si>
  <si>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</si>
  <si>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</si>
  <si>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</si>
  <si>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</si>
  <si>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</si>
  <si>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</si>
  <si>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</si>
  <si>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</si>
  <si>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</si>
  <si>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</si>
  <si>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</si>
  <si>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</si>
  <si>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</si>
  <si>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</si>
  <si>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</si>
  <si>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</si>
  <si>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</si>
  <si>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</si>
  <si>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</si>
  <si>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</si>
  <si>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</si>
  <si>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</si>
  <si>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</si>
  <si>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</si>
  <si>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</si>
  <si>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</si>
  <si>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</si>
  <si>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</si>
  <si>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</si>
  <si>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</si>
  <si>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</si>
  <si>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</si>
  <si>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</si>
  <si>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</si>
  <si>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</si>
  <si>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</si>
  <si>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</si>
  <si>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</si>
  <si>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</si>
  <si>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</si>
  <si>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</si>
  <si>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</si>
  <si>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</si>
  <si>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</si>
  <si>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</si>
  <si>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</si>
  <si>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</si>
  <si>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</si>
  <si>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</si>
  <si>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</si>
  <si>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</si>
  <si>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</si>
  <si>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</si>
  <si>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</si>
  <si>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</si>
  <si>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</si>
  <si>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</si>
  <si>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</si>
  <si>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</si>
  <si>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</si>
  <si>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</si>
  <si>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</si>
  <si>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</si>
  <si>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</si>
  <si>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</si>
  <si>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</si>
  <si>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</si>
  <si>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</si>
  <si>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</si>
  <si>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</si>
  <si>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</si>
  <si>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</si>
  <si>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</si>
  <si>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</si>
  <si>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</si>
  <si>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</si>
  <si>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</si>
  <si>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</si>
  <si>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</si>
  <si>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</si>
  <si>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</si>
  <si>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</si>
  <si>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</si>
  <si>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</si>
  <si>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</si>
  <si>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</si>
  <si>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</si>
  <si>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</si>
  <si>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</si>
  <si>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</si>
  <si>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</si>
  <si>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</si>
  <si>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</si>
  <si>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</si>
  <si>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</si>
  <si>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</si>
  <si>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</si>
  <si>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</si>
  <si>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</si>
  <si>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</si>
  <si>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</si>
  <si>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</si>
  <si>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</si>
  <si>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</si>
  <si>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</si>
  <si>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</si>
  <si>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</si>
  <si>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</si>
  <si>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</si>
  <si>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</si>
  <si>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</si>
  <si>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</si>
  <si>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</si>
  <si>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</si>
  <si>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</si>
  <si>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</si>
  <si>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</si>
  <si>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</si>
  <si>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</si>
  <si>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</si>
  <si>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</si>
  <si>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</si>
  <si>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</si>
  <si>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</si>
  <si>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</si>
  <si>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</si>
  <si>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</si>
  <si>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</si>
  <si>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</si>
  <si>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</si>
  <si>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</si>
  <si>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</si>
  <si>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</si>
  <si>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</si>
  <si>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</si>
  <si>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</si>
  <si>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</si>
  <si>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</si>
  <si>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</si>
  <si>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</si>
  <si>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</si>
  <si>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</si>
  <si>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</si>
  <si>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</si>
  <si>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</si>
  <si>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</si>
  <si>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</si>
  <si>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</si>
  <si>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</si>
  <si>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</si>
  <si>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</si>
  <si>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</si>
  <si>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</si>
  <si>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</si>
  <si>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</si>
  <si>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</si>
  <si>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</si>
  <si>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</si>
  <si>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</si>
  <si>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</si>
  <si>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</si>
  <si>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</si>
  <si>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</si>
  <si>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</si>
  <si>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</si>
  <si>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</si>
  <si>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</si>
  <si>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</si>
  <si>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</si>
  <si>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</si>
  <si>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</si>
  <si>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</si>
  <si>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</si>
  <si>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</si>
  <si>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</si>
  <si>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</si>
  <si>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</si>
  <si>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</si>
  <si>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</si>
  <si>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</si>
  <si>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</si>
  <si>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</si>
  <si>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</si>
  <si>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</si>
  <si>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</si>
  <si>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</si>
  <si>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</si>
  <si>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</si>
  <si>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</si>
  <si>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</si>
  <si>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</si>
  <si>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</si>
  <si>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</si>
  <si>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</si>
  <si>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</si>
  <si>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</si>
  <si>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</si>
  <si>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</si>
  <si>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</si>
  <si>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</si>
  <si>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</si>
  <si>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</si>
  <si>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</si>
  <si>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</si>
  <si>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</si>
  <si>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</si>
  <si>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</si>
  <si>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</si>
  <si>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</si>
  <si>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</si>
  <si>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</si>
  <si>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</si>
  <si>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</si>
  <si>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</si>
  <si>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</si>
  <si>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</si>
  <si>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</si>
  <si>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</si>
  <si>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</si>
  <si>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</si>
  <si>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</si>
  <si>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</si>
  <si>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</si>
  <si>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</si>
  <si>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</si>
  <si>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</si>
  <si>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</si>
  <si>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</si>
  <si>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</si>
  <si>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</si>
  <si>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</si>
  <si>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</si>
  <si>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</si>
  <si>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</si>
  <si>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</si>
  <si>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</si>
  <si>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</si>
  <si>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</si>
  <si>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</si>
  <si>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</si>
  <si>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</si>
  <si>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</si>
  <si>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</si>
  <si>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</si>
  <si>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</si>
  <si>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</si>
  <si>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</si>
  <si>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</si>
  <si>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</si>
  <si>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</si>
  <si>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</si>
  <si>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</si>
  <si>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</si>
  <si>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</si>
  <si>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</si>
  <si>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</si>
  <si>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</si>
  <si>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</si>
  <si>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</si>
  <si>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</si>
  <si>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</si>
  <si>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</si>
  <si>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</si>
  <si>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</si>
  <si>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</si>
  <si>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</si>
  <si>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</si>
  <si>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</si>
  <si>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</si>
  <si>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</si>
  <si>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</si>
  <si>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</si>
  <si>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</si>
  <si>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</si>
  <si>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</si>
  <si>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</si>
  <si>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</si>
  <si>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</si>
  <si>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</si>
  <si>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</si>
  <si>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</si>
  <si>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</si>
  <si>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</si>
  <si>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</si>
  <si>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</si>
  <si>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</si>
  <si>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</si>
  <si>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</si>
  <si>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</si>
  <si>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</si>
  <si>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</si>
  <si>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</si>
  <si>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</si>
  <si>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</si>
  <si>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</si>
  <si>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</si>
  <si>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</si>
  <si>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</si>
  <si>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</si>
  <si>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</si>
  <si>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</si>
  <si>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</si>
  <si>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</si>
  <si>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</si>
  <si>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</si>
  <si>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</si>
  <si>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</si>
  <si>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</si>
  <si>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</si>
  <si>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</si>
  <si>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</si>
  <si>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</si>
  <si>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</si>
  <si>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</si>
  <si>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</si>
  <si>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</si>
  <si>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</si>
  <si>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</si>
  <si>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</si>
  <si>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</si>
  <si>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</si>
  <si>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</si>
  <si>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</si>
  <si>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</si>
  <si>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</si>
  <si>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</si>
  <si>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</si>
  <si>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</si>
  <si>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</si>
  <si>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</si>
  <si>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</si>
  <si>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</si>
  <si>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</si>
  <si>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</si>
  <si>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</si>
  <si>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</si>
  <si>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</si>
  <si>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</si>
  <si>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</si>
  <si>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</si>
  <si>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</si>
  <si>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</si>
  <si>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</si>
  <si>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</si>
  <si>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</si>
  <si>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</si>
  <si>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</si>
  <si>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</si>
  <si>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</si>
  <si>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</si>
  <si>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</si>
  <si>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</si>
  <si>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</si>
  <si>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</si>
  <si>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</si>
  <si>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</si>
  <si>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</si>
  <si>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</si>
  <si>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</si>
  <si>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</si>
  <si>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</si>
  <si>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</si>
  <si>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</si>
  <si>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</si>
  <si>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</si>
  <si>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</si>
  <si>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</si>
  <si>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</si>
  <si>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</si>
  <si>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</si>
  <si>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</si>
  <si>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</si>
  <si>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</si>
  <si>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</si>
  <si>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</si>
  <si>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</si>
  <si>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</si>
  <si>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</si>
  <si>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</si>
  <si>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</si>
  <si>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</si>
  <si>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</si>
  <si>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</si>
  <si>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</si>
  <si>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</si>
  <si>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</si>
  <si>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</si>
  <si>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</si>
  <si>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</si>
  <si>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</si>
  <si>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</si>
  <si>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</si>
  <si>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</si>
  <si>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</si>
  <si>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</si>
  <si>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</si>
  <si>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</si>
  <si>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</si>
  <si>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</si>
  <si>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</si>
  <si>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</si>
  <si>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</si>
  <si>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</si>
  <si>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</si>
  <si>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</si>
  <si>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</si>
  <si>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</si>
  <si>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</si>
  <si>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</si>
  <si>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</si>
  <si>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</si>
  <si>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</si>
  <si>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</si>
  <si>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</si>
  <si>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</si>
  <si>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</si>
  <si>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</si>
  <si>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</si>
  <si>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</si>
  <si>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</si>
  <si>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</si>
  <si>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</si>
  <si>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</si>
  <si>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</si>
  <si>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</si>
  <si>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</si>
  <si>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</si>
  <si>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</si>
  <si>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</si>
  <si>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</si>
  <si>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</si>
  <si>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</si>
  <si>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</si>
  <si>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</si>
  <si>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</si>
  <si>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</si>
  <si>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</si>
  <si>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</si>
  <si>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</si>
  <si>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</si>
  <si>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</si>
  <si>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</si>
  <si>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</si>
  <si>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</si>
  <si>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</si>
  <si>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</si>
  <si>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</si>
  <si>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</si>
  <si>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</si>
  <si>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</si>
  <si>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</si>
  <si>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</si>
  <si>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</si>
  <si>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</si>
  <si>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</si>
  <si>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</si>
  <si>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</si>
  <si>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</si>
  <si>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</si>
  <si>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</si>
  <si>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</si>
  <si>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</si>
  <si>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</si>
  <si>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</si>
  <si>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</si>
  <si>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</si>
  <si>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</si>
  <si>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</si>
  <si>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</si>
  <si>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</si>
  <si>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</si>
  <si>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</si>
  <si>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</si>
  <si>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</si>
  <si>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</si>
  <si>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</si>
  <si>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</si>
  <si>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</si>
  <si>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</si>
  <si>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</si>
  <si>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</si>
  <si>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</si>
  <si>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</si>
  <si>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</si>
  <si>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</si>
  <si>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</si>
  <si>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</si>
  <si>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</si>
  <si>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</si>
  <si>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</si>
  <si>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</si>
  <si>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</si>
  <si>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</si>
  <si>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</si>
  <si>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</si>
  <si>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</si>
  <si>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</si>
  <si>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</si>
  <si>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</si>
  <si>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</si>
  <si>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</si>
  <si>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</si>
  <si>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</si>
  <si>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</si>
  <si>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</si>
  <si>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</si>
  <si>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</si>
  <si>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</si>
  <si>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</si>
  <si>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</si>
  <si>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</si>
  <si>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</si>
  <si>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</si>
  <si>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</si>
  <si>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</si>
  <si>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</si>
  <si>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</si>
  <si>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</si>
  <si>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</si>
  <si>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</si>
  <si>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</si>
  <si>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</si>
  <si>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</si>
  <si>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</si>
  <si>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</si>
  <si>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</si>
  <si>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</si>
  <si>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</si>
  <si>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</si>
  <si>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</si>
  <si>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</si>
  <si>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</si>
  <si>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</si>
  <si>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</si>
  <si>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</si>
  <si>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</si>
  <si>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</si>
  <si>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</si>
  <si>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</si>
  <si>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</si>
  <si>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</si>
  <si>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</si>
  <si>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</si>
  <si>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</si>
  <si>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</si>
  <si>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</si>
  <si>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</si>
  <si>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</si>
  <si>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</si>
  <si>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</si>
  <si>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</si>
  <si>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</si>
  <si>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</si>
  <si>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</si>
  <si>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</si>
  <si>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</si>
  <si>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</si>
  <si>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</si>
  <si>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</si>
  <si>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</si>
  <si>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</si>
  <si>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</si>
  <si>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</si>
  <si>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</si>
  <si>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</si>
  <si>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</si>
  <si>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</si>
  <si>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</si>
  <si>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</si>
  <si>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</si>
  <si>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</si>
  <si>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</si>
  <si>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</si>
  <si>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</si>
  <si>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</si>
  <si>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</si>
  <si>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</si>
  <si>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</si>
  <si>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</si>
  <si>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</si>
  <si>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</si>
  <si>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</si>
  <si>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</si>
  <si>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</si>
  <si>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</si>
  <si>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</si>
  <si>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</si>
  <si>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</si>
  <si>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</si>
  <si>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</si>
  <si>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</si>
  <si>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</si>
  <si>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</si>
  <si>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</si>
  <si>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</si>
  <si>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</si>
  <si>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</si>
  <si>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</si>
  <si>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</si>
  <si>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</si>
  <si>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</si>
  <si>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</si>
  <si>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</si>
  <si>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</si>
  <si>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</si>
  <si>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</si>
  <si>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</si>
  <si>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</si>
  <si>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</si>
  <si>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</si>
  <si>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</si>
  <si>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</si>
  <si>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</si>
  <si>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</si>
  <si>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</si>
  <si>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</si>
  <si>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</si>
  <si>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</si>
  <si>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</si>
  <si>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</si>
  <si>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</si>
  <si>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</si>
  <si>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</si>
  <si>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</si>
  <si>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</si>
  <si>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</si>
  <si>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</si>
  <si>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</si>
  <si>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</si>
  <si>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</si>
  <si>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</si>
  <si>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</si>
  <si>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</si>
  <si>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</si>
  <si>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</si>
  <si>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</si>
  <si>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</si>
  <si>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</si>
  <si>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</si>
  <si>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</si>
  <si>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</si>
  <si>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</si>
  <si>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</si>
  <si>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</si>
  <si>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</si>
  <si>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</si>
  <si>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</si>
  <si>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</si>
  <si>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</si>
  <si>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</si>
  <si>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</si>
  <si>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</si>
  <si>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</si>
  <si>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</si>
  <si>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</si>
  <si>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</si>
  <si>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</si>
  <si>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</si>
  <si>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</si>
  <si>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</si>
  <si>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</si>
  <si>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</si>
  <si>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</si>
  <si>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</si>
  <si>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</si>
  <si>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</si>
  <si>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</si>
  <si>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</si>
  <si>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</si>
  <si>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</si>
  <si>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</si>
  <si>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</si>
  <si>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</si>
  <si>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</si>
  <si>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</si>
  <si>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</si>
  <si>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</si>
  <si>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</si>
  <si>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</si>
  <si>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</si>
  <si>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</si>
  <si>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</si>
  <si>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</si>
  <si>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</si>
  <si>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</si>
  <si>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</si>
  <si>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</si>
  <si>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</si>
  <si>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</si>
  <si>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</si>
  <si>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</si>
  <si>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</si>
  <si>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</si>
  <si>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</si>
  <si>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</si>
  <si>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</si>
  <si>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</si>
  <si>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</si>
  <si>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</si>
  <si>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</si>
  <si>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</si>
  <si>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</si>
  <si>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</si>
  <si>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</si>
  <si>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</si>
  <si>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</si>
  <si>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</si>
  <si>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</si>
  <si>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</si>
  <si>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</si>
  <si>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</si>
  <si>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</si>
  <si>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</si>
  <si>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</si>
  <si>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</si>
  <si>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</si>
  <si>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</si>
  <si>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</si>
  <si>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</si>
  <si>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</si>
  <si>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</si>
  <si>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</si>
  <si>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</si>
  <si>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</si>
  <si>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</si>
  <si>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</si>
  <si>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</si>
  <si>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</si>
  <si>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</si>
  <si>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</si>
  <si>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</si>
  <si>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</si>
  <si>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</si>
  <si>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</si>
  <si>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</si>
  <si>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</si>
  <si>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</si>
  <si>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</si>
  <si>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</si>
  <si>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</si>
  <si>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</si>
  <si>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</si>
  <si>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</si>
  <si>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</si>
  <si>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</si>
  <si>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</si>
  <si>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</si>
  <si>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</si>
  <si>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</si>
  <si>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</si>
  <si>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</si>
  <si>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</si>
  <si>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</si>
  <si>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</si>
  <si>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</si>
  <si>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</si>
  <si>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</si>
  <si>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</si>
  <si>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</si>
  <si>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</si>
  <si>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</si>
  <si>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</si>
  <si>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</si>
  <si>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</si>
  <si>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</si>
  <si>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</si>
  <si>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</si>
  <si>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</si>
  <si>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</si>
  <si>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</si>
  <si>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</si>
  <si>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</si>
  <si>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</si>
  <si>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</si>
  <si>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</si>
  <si>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</si>
  <si>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</si>
  <si>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</si>
  <si>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</si>
  <si>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</si>
  <si>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</si>
  <si>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</si>
  <si>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</si>
  <si>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</si>
  <si>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</si>
  <si>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</si>
  <si>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</si>
  <si>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</si>
  <si>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</si>
  <si>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</si>
  <si>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</si>
  <si>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</si>
  <si>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</si>
  <si>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</si>
  <si>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</si>
  <si>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</si>
  <si>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</si>
  <si>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</si>
  <si>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</si>
  <si>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</si>
  <si>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</si>
  <si>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</si>
  <si>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</si>
  <si>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</si>
  <si>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</si>
  <si>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</si>
  <si>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</si>
  <si>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</si>
  <si>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</si>
  <si>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</si>
  <si>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</si>
  <si>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</si>
  <si>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</si>
  <si>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</si>
  <si>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</si>
  <si>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</si>
  <si>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</si>
  <si>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</si>
  <si>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</si>
  <si>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</si>
  <si>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</si>
  <si>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</si>
  <si>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</si>
  <si>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</si>
  <si>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</si>
  <si>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</si>
  <si>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</si>
  <si>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</si>
  <si>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</si>
  <si>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</si>
  <si>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</si>
  <si>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</si>
  <si>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</si>
  <si>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</si>
  <si>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</si>
  <si>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</si>
  <si>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</si>
  <si>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</si>
  <si>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</si>
  <si>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</si>
  <si>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</si>
  <si>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</si>
  <si>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</si>
  <si>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</si>
  <si>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</si>
  <si>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</si>
  <si>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</si>
  <si>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</si>
  <si>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</si>
  <si>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</si>
  <si>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</si>
  <si>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</si>
  <si>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</si>
  <si>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</si>
  <si>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</si>
  <si>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</si>
  <si>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</si>
  <si>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</si>
  <si>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</si>
  <si>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</si>
  <si>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</si>
  <si>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</si>
  <si>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</si>
  <si>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</si>
  <si>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</si>
  <si>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</si>
  <si>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</si>
  <si>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</si>
  <si>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</si>
  <si>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</si>
  <si>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</si>
  <si>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</si>
  <si>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</si>
  <si>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</si>
  <si>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</si>
  <si>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</si>
  <si>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</si>
  <si>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</si>
  <si>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</si>
  <si>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</si>
  <si>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</si>
  <si>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</si>
  <si>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</si>
  <si>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</si>
  <si>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</si>
  <si>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</si>
  <si>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</si>
  <si>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</si>
  <si>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</si>
  <si>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</si>
  <si>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</si>
  <si>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</si>
  <si>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</si>
  <si>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</si>
  <si>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</si>
  <si>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</si>
  <si>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</si>
  <si>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</si>
  <si>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</si>
  <si>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</si>
  <si>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</si>
  <si>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</si>
  <si>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</si>
  <si>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</si>
  <si>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</si>
  <si>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</si>
  <si>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</si>
  <si>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</si>
  <si>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</si>
  <si>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</si>
  <si>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</si>
  <si>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</si>
  <si>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</si>
  <si>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</si>
  <si>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</si>
  <si>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</si>
  <si>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</si>
  <si>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</si>
  <si>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</si>
  <si>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</si>
  <si>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</si>
  <si>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</si>
  <si>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</si>
  <si>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</si>
  <si>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</si>
  <si>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</si>
  <si>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</si>
  <si>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</si>
  <si>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</si>
  <si>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</si>
  <si>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</si>
  <si>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</si>
  <si>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</si>
  <si>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</si>
  <si>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</si>
  <si>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</si>
  <si>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</si>
  <si>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</si>
  <si>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</si>
  <si>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</si>
  <si>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</si>
  <si>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</si>
  <si>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</si>
  <si>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</si>
  <si>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</si>
  <si>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</si>
  <si>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</si>
  <si>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</si>
  <si>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</si>
  <si>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</si>
  <si>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</si>
  <si>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</si>
  <si>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</si>
  <si>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</si>
  <si>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</si>
  <si>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</si>
  <si>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</si>
  <si>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</si>
  <si>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</si>
  <si>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</si>
  <si>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</si>
  <si>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</si>
  <si>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</si>
  <si>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</si>
  <si>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</si>
  <si>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</si>
  <si>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</si>
  <si>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</si>
  <si>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</si>
  <si>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</si>
  <si>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</si>
  <si>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</si>
  <si>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</si>
  <si>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</si>
  <si>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</si>
  <si>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</si>
  <si>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</si>
  <si>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</si>
  <si>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</si>
  <si>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</si>
  <si>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</si>
  <si>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</si>
  <si>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</si>
  <si>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</si>
  <si>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</si>
  <si>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</si>
  <si>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</si>
  <si>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</si>
  <si>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</si>
  <si>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</si>
  <si>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</si>
  <si>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</si>
  <si>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</si>
  <si>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</si>
  <si>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</si>
  <si>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</si>
  <si>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</si>
  <si>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</si>
  <si>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</si>
  <si>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</si>
  <si>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</si>
  <si>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</si>
  <si>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</si>
  <si>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</si>
  <si>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</si>
  <si>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</si>
  <si>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</si>
  <si>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</si>
  <si>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</si>
  <si>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</si>
  <si>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</si>
  <si>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</si>
  <si>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</si>
  <si>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</si>
  <si>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</si>
  <si>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</si>
  <si>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</si>
  <si>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</si>
  <si>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</si>
  <si>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</si>
  <si>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</si>
  <si>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</si>
  <si>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</si>
  <si>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</si>
  <si>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</si>
  <si>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</si>
  <si>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</si>
  <si>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</si>
  <si>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</si>
  <si>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</si>
  <si>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</si>
  <si>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</si>
  <si>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</si>
  <si>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</si>
  <si>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</si>
  <si>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</si>
  <si>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</si>
  <si>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</si>
  <si>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</si>
  <si>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</si>
  <si>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</si>
  <si>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</si>
  <si>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</si>
  <si>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</si>
  <si>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</si>
  <si>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</si>
  <si>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</si>
  <si>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</si>
  <si>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</si>
  <si>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</si>
  <si>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</si>
  <si>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</si>
  <si>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</si>
  <si>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</si>
  <si>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</si>
  <si>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</si>
  <si>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</si>
  <si>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</si>
  <si>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</si>
  <si>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</si>
  <si>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</si>
  <si>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</si>
  <si>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</si>
  <si>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</si>
  <si>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</si>
  <si>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</si>
  <si>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</si>
  <si>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</si>
  <si>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</si>
  <si>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</si>
  <si>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</si>
  <si>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</si>
  <si>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</si>
  <si>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</si>
  <si>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</si>
  <si>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</si>
  <si>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</si>
  <si>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</si>
  <si>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</si>
  <si>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</si>
  <si>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</si>
  <si>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</si>
  <si>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</si>
  <si>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</si>
  <si>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</si>
  <si>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</si>
  <si>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</si>
  <si>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</si>
  <si>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</si>
  <si>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</si>
  <si>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</si>
  <si>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</si>
  <si>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</si>
  <si>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</si>
  <si>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</si>
  <si>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</si>
  <si>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</si>
  <si>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</si>
  <si>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</si>
  <si>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</si>
  <si>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</si>
  <si>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</si>
  <si>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</si>
  <si>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</si>
  <si>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</si>
  <si>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</si>
  <si>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</si>
  <si>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</si>
  <si>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</si>
  <si>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</si>
  <si>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</si>
  <si>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</si>
  <si>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</si>
  <si>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</si>
  <si>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</si>
  <si>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</si>
  <si>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</si>
  <si>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</si>
  <si>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</si>
  <si>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</si>
  <si>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</si>
  <si>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</si>
  <si>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</si>
  <si>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</si>
  <si>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</si>
  <si>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</si>
  <si>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</si>
  <si>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</si>
  <si>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</si>
  <si>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</si>
  <si>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</si>
  <si>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</si>
  <si>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</si>
  <si>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</si>
  <si>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</si>
  <si>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</si>
  <si>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</si>
  <si>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</si>
  <si>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</si>
  <si>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</si>
  <si>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</si>
  <si>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</si>
  <si>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</si>
  <si>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</si>
  <si>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</si>
  <si>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</si>
  <si>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</si>
  <si>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</si>
  <si>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</si>
  <si>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</si>
  <si>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</si>
  <si>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</si>
  <si>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</si>
  <si>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</si>
  <si>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</si>
  <si>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</si>
  <si>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</si>
  <si>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</si>
  <si>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</si>
  <si>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</si>
  <si>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</si>
  <si>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</si>
  <si>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</si>
  <si>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</si>
  <si>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</si>
  <si>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</si>
  <si>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</si>
  <si>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</si>
  <si>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</si>
  <si>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</si>
  <si>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</si>
  <si>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</si>
  <si>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</si>
  <si>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</si>
  <si>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</si>
  <si>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</si>
  <si>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</si>
  <si>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</si>
  <si>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</si>
  <si>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</si>
  <si>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</si>
  <si>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</si>
  <si>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</si>
  <si>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</si>
  <si>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</si>
  <si>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</si>
  <si>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</si>
  <si>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</si>
  <si>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</si>
  <si>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</si>
  <si>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</si>
  <si>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</si>
  <si>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</si>
  <si>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</si>
  <si>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</si>
  <si>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</si>
  <si>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</si>
  <si>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</si>
  <si>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</si>
  <si>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</si>
  <si>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</si>
  <si>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</si>
  <si>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</si>
  <si>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</si>
  <si>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</si>
  <si>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</si>
  <si>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</si>
  <si>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</si>
  <si>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</si>
  <si>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</si>
  <si>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</si>
  <si>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</si>
  <si>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</si>
  <si>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</si>
  <si>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</si>
  <si>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</si>
  <si>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</si>
  <si>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</si>
  <si>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</si>
  <si>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</si>
  <si>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</si>
  <si>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</si>
  <si>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</si>
  <si>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</si>
  <si>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</si>
  <si>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</si>
  <si>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</si>
  <si>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</si>
  <si>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</si>
  <si>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</si>
  <si>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</si>
  <si>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</si>
  <si>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</si>
  <si>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</si>
  <si>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</si>
  <si>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</si>
  <si>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</si>
  <si>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</si>
  <si>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</si>
  <si>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</si>
  <si>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</si>
  <si>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</si>
  <si>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</si>
  <si>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</si>
  <si>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</si>
  <si>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</si>
  <si>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</si>
  <si>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</si>
  <si>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</si>
  <si>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</si>
  <si>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</si>
  <si>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</si>
  <si>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</si>
  <si>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</si>
  <si>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</si>
  <si>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</si>
  <si>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</si>
  <si>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</si>
  <si>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</si>
  <si>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</si>
  <si>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</si>
  <si>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</si>
  <si>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</si>
  <si>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</si>
  <si>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</si>
  <si>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</si>
  <si>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</si>
  <si>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</si>
  <si>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</si>
  <si>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</si>
  <si>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</si>
  <si>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</si>
  <si>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</si>
  <si>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</si>
  <si>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</si>
  <si>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</si>
  <si>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</si>
  <si>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</si>
  <si>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</si>
  <si>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</si>
  <si>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</si>
  <si>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</si>
  <si>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</si>
  <si>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</si>
  <si>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</si>
  <si>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</si>
  <si>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</si>
  <si>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</si>
  <si>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</si>
  <si>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</si>
  <si>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</si>
  <si>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</si>
  <si>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</si>
  <si>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</si>
  <si>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</si>
  <si>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</si>
  <si>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</si>
  <si>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</si>
  <si>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</si>
  <si>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</si>
  <si>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</si>
  <si>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</si>
  <si>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</si>
  <si>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</si>
  <si>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</si>
  <si>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</si>
  <si>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</si>
  <si>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</si>
  <si>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</si>
  <si>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</si>
  <si>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</si>
  <si>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</si>
  <si>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</si>
  <si>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</si>
  <si>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</si>
  <si>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</si>
  <si>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</si>
  <si>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</si>
  <si>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</si>
  <si>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</si>
  <si>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</si>
  <si>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</si>
  <si>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</si>
  <si>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</si>
  <si>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</si>
  <si>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</si>
  <si>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</si>
  <si>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</si>
  <si>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</si>
  <si>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</si>
  <si>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</si>
  <si>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</si>
  <si>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</si>
  <si>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</si>
  <si>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</si>
  <si>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</si>
  <si>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</si>
  <si>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</si>
  <si>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</si>
  <si>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</si>
  <si>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</si>
  <si>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</si>
  <si>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</si>
  <si>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</si>
  <si>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</si>
  <si>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</si>
  <si>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</si>
  <si>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</si>
  <si>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</si>
  <si>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</si>
  <si>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</si>
  <si>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</si>
  <si>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</si>
  <si>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</si>
  <si>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</si>
  <si>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</si>
  <si>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</si>
  <si>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</si>
  <si>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</si>
  <si>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</si>
  <si>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</si>
  <si>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</si>
  <si>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</si>
  <si>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</si>
  <si>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</si>
  <si>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</si>
  <si>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</si>
  <si>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</si>
  <si>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</si>
  <si>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</si>
  <si>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</si>
  <si>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</si>
  <si>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</si>
  <si>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</si>
  <si>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</si>
  <si>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</si>
  <si>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</si>
  <si>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</si>
  <si>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</si>
  <si>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</si>
  <si>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</si>
  <si>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</si>
  <si>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</si>
  <si>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</si>
  <si>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</si>
  <si>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</si>
  <si>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</si>
  <si>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</si>
  <si>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</si>
  <si>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</si>
  <si>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</si>
  <si>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</si>
  <si>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</si>
  <si>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</si>
  <si>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</si>
  <si>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</si>
  <si>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</si>
  <si>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</si>
  <si>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</si>
  <si>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</si>
  <si>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</si>
  <si>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</si>
  <si>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</si>
  <si>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</si>
  <si>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</si>
  <si>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</si>
  <si>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</si>
  <si>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</si>
  <si>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</si>
  <si>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</si>
  <si>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</si>
  <si>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</si>
  <si>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</si>
  <si>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</si>
  <si>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</si>
  <si>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</si>
  <si>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</si>
  <si>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</si>
  <si>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</si>
  <si>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</si>
  <si>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</si>
  <si>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</si>
  <si>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</si>
  <si>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</si>
  <si>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</si>
  <si>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</si>
  <si>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</si>
  <si>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</si>
  <si>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</si>
  <si>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</si>
  <si>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</si>
  <si>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</si>
  <si>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</si>
  <si>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</si>
  <si>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</si>
  <si>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</si>
  <si>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</si>
  <si>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</si>
  <si>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</si>
  <si>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</si>
  <si>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</si>
  <si>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</si>
  <si>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</si>
  <si>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</si>
  <si>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</si>
  <si>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</si>
  <si>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</si>
  <si>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</si>
  <si>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</si>
  <si>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</si>
  <si>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</si>
  <si>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</si>
  <si>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</si>
  <si>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</si>
  <si>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</si>
  <si>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</si>
  <si>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</si>
  <si>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</si>
  <si>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</si>
  <si>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</si>
  <si>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</si>
  <si>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</si>
  <si>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</si>
  <si>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</si>
  <si>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</si>
  <si>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</si>
  <si>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</si>
  <si>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</si>
  <si>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</si>
  <si>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</si>
  <si>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</si>
  <si>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</si>
  <si>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</si>
  <si>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</si>
  <si>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</si>
  <si>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</si>
  <si>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</si>
  <si>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</si>
  <si>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</si>
  <si>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</si>
  <si>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</si>
  <si>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</si>
  <si>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</si>
  <si>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</si>
  <si>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</si>
  <si>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</si>
  <si>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</si>
  <si>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</si>
  <si>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</si>
  <si>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</si>
  <si>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</si>
  <si>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</si>
  <si>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</si>
  <si>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</si>
  <si>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</si>
  <si>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</si>
  <si>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</si>
  <si>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</si>
  <si>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</si>
  <si>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</si>
  <si>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</si>
  <si>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</si>
  <si>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</si>
  <si>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</si>
  <si>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</si>
  <si>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</si>
  <si>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</si>
  <si>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</si>
  <si>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</si>
  <si>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</si>
  <si>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</si>
  <si>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</si>
  <si>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</si>
  <si>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</si>
  <si>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</si>
  <si>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</si>
  <si>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</si>
  <si>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</si>
  <si>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</si>
  <si>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</si>
  <si>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</si>
  <si>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</si>
  <si>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</si>
  <si>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</si>
  <si>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</si>
  <si>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</si>
  <si>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</si>
  <si>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</si>
  <si>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</si>
  <si>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</si>
  <si>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</si>
  <si>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</si>
  <si>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</si>
  <si>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</si>
  <si>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</si>
  <si>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</si>
  <si>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</si>
  <si>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</si>
  <si>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</si>
  <si>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</si>
  <si>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</si>
  <si>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</si>
  <si>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</si>
  <si>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</si>
  <si>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</si>
  <si>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</si>
  <si>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</si>
  <si>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</si>
  <si>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</si>
  <si>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</si>
  <si>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</si>
  <si>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</si>
  <si>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</si>
  <si>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</si>
  <si>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</si>
  <si>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</si>
  <si>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</si>
  <si>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</si>
  <si>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</si>
  <si>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</si>
  <si>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</si>
  <si>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</si>
  <si>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</si>
  <si>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</si>
  <si>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</si>
  <si>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</si>
  <si>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</si>
  <si>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</si>
  <si>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</si>
  <si>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</si>
  <si>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</si>
  <si>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</si>
  <si>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</si>
  <si>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</si>
  <si>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</si>
  <si>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</si>
  <si>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</si>
  <si>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</si>
  <si>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</si>
  <si>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</si>
  <si>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</si>
  <si>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</si>
  <si>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</si>
  <si>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</si>
  <si>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</si>
  <si>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</si>
  <si>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</si>
  <si>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</si>
  <si>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</si>
  <si>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</si>
  <si>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</si>
  <si>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</si>
  <si>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</si>
  <si>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</si>
  <si>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</si>
  <si>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</si>
  <si>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</si>
  <si>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</si>
  <si>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</si>
  <si>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</si>
  <si>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</si>
  <si>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</si>
  <si>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</si>
  <si>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</si>
  <si>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</si>
  <si>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</si>
  <si>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</si>
  <si>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</si>
  <si>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</si>
  <si>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</si>
  <si>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</si>
  <si>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</si>
  <si>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</si>
  <si>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</si>
  <si>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</si>
  <si>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</si>
  <si>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</si>
  <si>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</si>
  <si>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</si>
  <si>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</si>
  <si>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</si>
  <si>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</si>
  <si>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</si>
  <si>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</si>
  <si>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</si>
  <si>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</si>
  <si>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</si>
  <si>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</si>
  <si>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</si>
  <si>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</si>
  <si>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</si>
  <si>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</si>
  <si>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</si>
  <si>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</si>
  <si>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</si>
  <si>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</si>
  <si>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</si>
  <si>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</si>
  <si>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</si>
  <si>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</si>
  <si>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</si>
  <si>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</si>
  <si>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</si>
  <si>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</si>
  <si>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</si>
  <si>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</si>
  <si>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</si>
  <si>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</si>
  <si>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</si>
  <si>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</si>
  <si>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</si>
  <si>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</si>
  <si>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</si>
  <si>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</si>
  <si>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</si>
  <si>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</si>
  <si>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</si>
  <si>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</si>
  <si>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</si>
  <si>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</si>
  <si>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</si>
  <si>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</si>
  <si>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</si>
  <si>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</si>
  <si>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</si>
  <si>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</si>
  <si>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</si>
  <si>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</si>
  <si>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</si>
  <si>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</si>
  <si>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</si>
  <si>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</si>
  <si>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</si>
  <si>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</si>
  <si>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</si>
  <si>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</si>
  <si>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</si>
  <si>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</si>
  <si>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</si>
  <si>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</si>
  <si>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</si>
  <si>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</si>
  <si>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</si>
  <si>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</si>
  <si>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</si>
  <si>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</si>
  <si>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</si>
  <si>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</si>
  <si>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</si>
  <si>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</si>
  <si>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</si>
  <si>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</si>
  <si>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</si>
  <si>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</si>
  <si>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</si>
  <si>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</si>
  <si>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</si>
  <si>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</si>
  <si>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</si>
  <si>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</si>
  <si>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</si>
  <si>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</si>
  <si>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</si>
  <si>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</si>
  <si>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</si>
  <si>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</si>
  <si>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</si>
  <si>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</si>
  <si>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</si>
  <si>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</si>
  <si>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</si>
  <si>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</si>
  <si>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</si>
  <si>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</si>
  <si>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</si>
  <si>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</si>
  <si>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</si>
  <si>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</si>
  <si>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</si>
  <si>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</si>
  <si>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</si>
  <si>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</si>
  <si>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</si>
  <si>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</si>
  <si>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</si>
  <si>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</si>
  <si>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</si>
  <si>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</si>
  <si>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</si>
  <si>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</si>
  <si>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</si>
  <si>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</si>
  <si>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</si>
  <si>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</si>
  <si>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</si>
  <si>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</si>
  <si>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</si>
  <si>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</si>
  <si>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</si>
  <si>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</si>
  <si>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</si>
  <si>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</si>
  <si>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</si>
  <si>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</si>
  <si>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</si>
  <si>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</si>
  <si>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</si>
  <si>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</si>
  <si>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</si>
  <si>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</si>
  <si>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</si>
  <si>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</si>
  <si>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</si>
  <si>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</si>
  <si>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</si>
  <si>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</si>
  <si>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</si>
  <si>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</si>
  <si>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</si>
  <si>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</si>
  <si>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</si>
  <si>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</si>
  <si>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</si>
  <si>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</si>
  <si>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</si>
  <si>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</si>
  <si>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</si>
  <si>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</si>
  <si>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</si>
  <si>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</si>
  <si>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</si>
  <si>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</si>
  <si>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</si>
  <si>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</si>
  <si>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</si>
  <si>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</si>
  <si>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</si>
  <si>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</si>
  <si>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</si>
  <si>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</si>
  <si>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</si>
  <si>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</si>
  <si>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</si>
  <si>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</si>
  <si>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</si>
  <si>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</si>
  <si>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</si>
  <si>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</si>
  <si>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</si>
  <si>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</si>
  <si>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</si>
  <si>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</si>
  <si>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</si>
  <si>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</si>
  <si>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</si>
  <si>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</si>
  <si>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</si>
  <si>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</si>
  <si>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</si>
  <si>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</si>
  <si>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</si>
  <si>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</si>
  <si>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</si>
  <si>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</si>
  <si>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</si>
  <si>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</si>
  <si>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</si>
  <si>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</si>
  <si>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</si>
  <si>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</si>
  <si>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</si>
  <si>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</si>
  <si>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</si>
  <si>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</si>
  <si>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</si>
  <si>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</si>
  <si>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</si>
  <si>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</si>
  <si>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</si>
  <si>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</si>
  <si>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</si>
  <si>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</si>
  <si>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</si>
  <si>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</si>
  <si>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</si>
  <si>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</si>
  <si>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</si>
  <si>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</si>
  <si>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</si>
  <si>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</si>
  <si>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</si>
  <si>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</si>
  <si>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</si>
  <si>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</si>
  <si>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</si>
  <si>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</si>
  <si>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</si>
  <si>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</si>
  <si>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</si>
  <si>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</si>
  <si>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</si>
  <si>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</si>
  <si>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</si>
  <si>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</si>
  <si>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</si>
  <si>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</si>
  <si>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</si>
  <si>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</si>
  <si>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</si>
  <si>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</si>
  <si>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</si>
  <si>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</si>
  <si>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</si>
  <si>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</si>
  <si>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</si>
  <si>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</si>
  <si>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</si>
  <si>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</si>
  <si>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</si>
  <si>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</si>
  <si>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</si>
  <si>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</si>
  <si>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</si>
  <si>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</si>
  <si>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</si>
  <si>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</si>
  <si>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</si>
  <si>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</si>
  <si>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</si>
  <si>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</si>
  <si>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</si>
  <si>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</si>
  <si>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</si>
  <si>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</si>
  <si>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</si>
  <si>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</si>
  <si>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</si>
  <si>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</si>
  <si>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</si>
  <si>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</si>
  <si>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</si>
  <si>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</si>
  <si>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</si>
  <si>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</si>
  <si>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</si>
  <si>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</si>
  <si>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</si>
  <si>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</si>
  <si>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</si>
  <si>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</si>
  <si>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</si>
  <si>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</si>
  <si>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</si>
  <si>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</si>
  <si>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</si>
  <si>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</si>
  <si>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</si>
  <si>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</si>
  <si>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</si>
  <si>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</si>
  <si>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</si>
  <si>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</si>
  <si>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</si>
  <si>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</si>
  <si>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</si>
  <si>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</si>
  <si>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</si>
  <si>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</si>
  <si>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</si>
  <si>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</si>
  <si>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</si>
  <si>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</si>
  <si>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</si>
  <si>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</si>
  <si>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</si>
  <si>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</si>
  <si>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</si>
  <si>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</si>
  <si>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</si>
  <si>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</si>
  <si>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</si>
  <si>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</si>
  <si>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</si>
  <si>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</si>
  <si>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</si>
  <si>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</si>
  <si>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</si>
  <si>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</si>
  <si>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</si>
  <si>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</si>
  <si>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</si>
  <si>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</si>
  <si>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</si>
  <si>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</si>
  <si>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</si>
  <si>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</si>
  <si>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</si>
  <si>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</si>
  <si>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</si>
  <si>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</si>
  <si>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</si>
  <si>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</si>
  <si>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</si>
  <si>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</si>
  <si>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</si>
  <si>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</si>
  <si>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</si>
  <si>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</si>
  <si>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</si>
  <si>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</si>
  <si>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</si>
  <si>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</si>
  <si>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</si>
  <si>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</si>
  <si>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</si>
  <si>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</si>
  <si>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</si>
  <si>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</si>
  <si>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</si>
  <si>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</si>
  <si>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</si>
  <si>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</si>
  <si>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</si>
  <si>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</si>
  <si>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</si>
  <si>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</si>
  <si>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</si>
  <si>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</si>
  <si>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</si>
  <si>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</si>
  <si>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</si>
  <si>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</si>
  <si>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</si>
  <si>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</si>
  <si>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</si>
  <si>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</si>
  <si>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</si>
  <si>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</si>
  <si>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</si>
  <si>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</si>
  <si>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</si>
  <si>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</si>
  <si>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</si>
  <si>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</si>
  <si>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</si>
  <si>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</si>
  <si>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</si>
  <si>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</si>
  <si>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</si>
  <si>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</si>
  <si>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</si>
  <si>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</si>
  <si>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</si>
  <si>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</si>
  <si>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</si>
  <si>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</si>
  <si>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</si>
  <si>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</si>
  <si>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</si>
  <si>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</si>
  <si>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</si>
  <si>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</si>
  <si>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</si>
  <si>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</si>
  <si>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</si>
  <si>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</si>
  <si>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</si>
  <si>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</si>
  <si>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</si>
  <si>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</si>
  <si>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</si>
  <si>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</si>
  <si>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</si>
  <si>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</si>
  <si>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</si>
  <si>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</si>
  <si>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</si>
  <si>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</si>
  <si>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</si>
  <si>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</si>
  <si>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</si>
  <si>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</si>
  <si>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</si>
  <si>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</si>
  <si>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</si>
  <si>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</si>
  <si>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</si>
  <si>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</si>
  <si>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</si>
  <si>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</si>
  <si>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</si>
  <si>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</si>
  <si>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</si>
  <si>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</si>
  <si>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</si>
  <si>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</si>
  <si>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</si>
  <si>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</si>
  <si>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</si>
  <si>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</si>
  <si>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</si>
  <si>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</si>
  <si>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</si>
  <si>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</si>
  <si>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</si>
  <si>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</si>
  <si>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</si>
  <si>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</si>
  <si>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</si>
  <si>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</si>
  <si>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</si>
  <si>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</si>
  <si>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</si>
  <si>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</si>
  <si>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</si>
  <si>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</si>
  <si>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</si>
  <si>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</si>
  <si>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</si>
  <si>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</si>
  <si>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</si>
  <si>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</si>
  <si>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</si>
  <si>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</si>
  <si>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</si>
  <si>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</si>
  <si>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</si>
  <si>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</si>
  <si>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</si>
  <si>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</si>
  <si>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</si>
  <si>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</si>
  <si>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</si>
  <si>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</si>
  <si>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</si>
  <si>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</si>
  <si>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</si>
  <si>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</si>
  <si>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</si>
  <si>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</si>
  <si>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</si>
  <si>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</si>
  <si>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</si>
  <si>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</si>
  <si>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</si>
  <si>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</si>
  <si>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</si>
  <si>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</si>
  <si>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</si>
  <si>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</si>
  <si>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</si>
  <si>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</si>
  <si>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</si>
  <si>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</si>
  <si>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</si>
  <si>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</si>
  <si>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</si>
  <si>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</si>
  <si>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</si>
  <si>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</si>
  <si>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</si>
  <si>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</si>
  <si>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</si>
  <si>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</si>
  <si>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</si>
  <si>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</si>
  <si>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</si>
  <si>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</si>
  <si>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</si>
  <si>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</si>
  <si>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</si>
  <si>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</si>
  <si>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</si>
  <si>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</si>
  <si>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</si>
  <si>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</si>
  <si>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</si>
  <si>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</si>
  <si>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</si>
  <si>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</si>
  <si>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</si>
  <si>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</si>
  <si>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</si>
  <si>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</si>
  <si>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</si>
  <si>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</si>
  <si>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</si>
  <si>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</si>
  <si>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</si>
  <si>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</si>
  <si>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</si>
  <si>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</si>
  <si>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</si>
  <si>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</si>
  <si>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</si>
  <si>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</si>
  <si>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</si>
  <si>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</si>
  <si>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</si>
  <si>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</si>
  <si>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</si>
  <si>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</si>
  <si>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</si>
  <si>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</si>
  <si>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</si>
  <si>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</si>
  <si>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</si>
  <si>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</si>
  <si>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</si>
  <si>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</si>
  <si>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</si>
  <si>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</si>
  <si>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</si>
  <si>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</si>
  <si>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</si>
  <si>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</si>
  <si>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</si>
  <si>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</si>
  <si>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</si>
  <si>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</si>
  <si>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</si>
  <si>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</si>
  <si>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</si>
  <si>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</si>
  <si>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</si>
  <si>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</si>
  <si>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</si>
  <si>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</si>
  <si>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</si>
  <si>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</si>
  <si>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</si>
  <si>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</si>
  <si>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</si>
  <si>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</si>
  <si>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</si>
  <si>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</si>
  <si>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</si>
  <si>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</si>
  <si>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</si>
  <si>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</si>
  <si>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</si>
  <si>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</si>
  <si>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</si>
  <si>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</si>
  <si>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</si>
  <si>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</si>
  <si>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</si>
  <si>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</si>
  <si>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</si>
  <si>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</si>
  <si>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</si>
  <si>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</si>
  <si>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</si>
  <si>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</si>
  <si>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</si>
  <si>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</si>
  <si>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</si>
  <si>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</si>
  <si>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</si>
  <si>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</si>
  <si>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</si>
  <si>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</si>
  <si>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</si>
  <si>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</si>
  <si>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</si>
  <si>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</si>
  <si>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</si>
  <si>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</si>
  <si>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</si>
  <si>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</si>
  <si>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</si>
  <si>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</si>
  <si>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</si>
  <si>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</si>
  <si>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</si>
  <si>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</si>
  <si>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</si>
  <si>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</si>
  <si>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</si>
  <si>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</si>
  <si>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</si>
  <si>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</si>
  <si>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</si>
  <si>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</si>
  <si>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</si>
  <si>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</si>
  <si>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</si>
  <si>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</si>
  <si>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</si>
  <si>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</si>
  <si>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</si>
  <si>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</si>
  <si>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</si>
  <si>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</si>
  <si>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</si>
  <si>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</si>
  <si>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</si>
  <si>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</si>
  <si>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</si>
  <si>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</si>
  <si>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</si>
  <si>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</si>
  <si>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</si>
  <si>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</si>
  <si>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</si>
  <si>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</si>
  <si>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</si>
  <si>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</si>
  <si>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</si>
  <si>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</si>
  <si>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</si>
  <si>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</si>
  <si>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</si>
  <si>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</si>
  <si>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</si>
  <si>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</si>
  <si>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</si>
  <si>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</si>
  <si>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</si>
  <si>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</si>
  <si>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</si>
  <si>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</si>
  <si>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</si>
  <si>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</si>
  <si>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</si>
  <si>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</si>
  <si>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</si>
  <si>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</si>
  <si>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</si>
  <si>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</si>
  <si>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</si>
  <si>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</si>
  <si>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</si>
  <si>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</si>
  <si>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</si>
  <si>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</si>
  <si>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</si>
  <si>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</si>
  <si>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</si>
  <si>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</si>
  <si>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</si>
  <si>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</si>
  <si>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</si>
  <si>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</si>
  <si>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</si>
  <si>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</si>
  <si>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</si>
  <si>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</si>
  <si>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</si>
  <si>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</si>
  <si>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</si>
  <si>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</si>
  <si>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</si>
  <si>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</si>
  <si>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</si>
  <si>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</si>
  <si>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</si>
  <si>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</si>
  <si>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</si>
  <si>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</si>
  <si>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</si>
  <si>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</si>
  <si>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</si>
  <si>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</si>
  <si>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</si>
  <si>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</si>
  <si>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</si>
  <si>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</si>
  <si>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</si>
  <si>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</si>
  <si>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</si>
  <si>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</si>
  <si>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</si>
  <si>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</si>
  <si>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</si>
  <si>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</si>
  <si>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</si>
  <si>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</si>
  <si>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</si>
  <si>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</si>
  <si>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</si>
  <si>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</si>
  <si>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</si>
  <si>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</si>
  <si>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</si>
  <si>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</si>
  <si>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</si>
  <si>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</si>
  <si>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</si>
  <si>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</si>
  <si>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</si>
  <si>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</si>
  <si>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</si>
  <si>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</si>
  <si>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</si>
  <si>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</si>
  <si>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</si>
  <si>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</si>
  <si>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</si>
  <si>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</si>
  <si>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</si>
  <si>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</si>
  <si>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</si>
  <si>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</si>
  <si>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</si>
  <si>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</si>
  <si>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</si>
  <si>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</si>
  <si>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</si>
  <si>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</si>
  <si>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</si>
  <si>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</si>
  <si>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</si>
  <si>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</si>
  <si>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</si>
  <si>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</si>
  <si>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</si>
  <si>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</si>
  <si>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</si>
  <si>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</si>
  <si>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</si>
  <si>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</si>
  <si>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</si>
  <si>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</si>
  <si>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</si>
  <si>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</si>
  <si>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</si>
  <si>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</si>
  <si>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</si>
  <si>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</si>
  <si>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</si>
  <si>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</si>
  <si>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</si>
  <si>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</si>
  <si>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</si>
  <si>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</si>
  <si>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</si>
  <si>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</si>
  <si>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</si>
  <si>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</si>
  <si>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</si>
  <si>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</si>
  <si>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</si>
  <si>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</si>
  <si>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</si>
  <si>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</si>
  <si>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</si>
  <si>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</si>
  <si>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</si>
  <si>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</si>
  <si>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</si>
  <si>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</si>
  <si>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</si>
  <si>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</si>
  <si>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</si>
  <si>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</si>
  <si>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</si>
  <si>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</si>
  <si>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</si>
  <si>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</si>
  <si>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</si>
  <si>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</si>
  <si>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</si>
  <si>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</si>
  <si>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</si>
  <si>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</si>
  <si>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</si>
  <si>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</si>
  <si>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</si>
  <si>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</si>
  <si>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</si>
  <si>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</si>
  <si>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</si>
  <si>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</si>
  <si>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</si>
  <si>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</si>
  <si>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</si>
  <si>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</si>
  <si>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</si>
  <si>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</si>
  <si>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</si>
  <si>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</si>
  <si>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</si>
  <si>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</si>
  <si>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</si>
  <si>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</si>
  <si>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</si>
  <si>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</si>
  <si>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</si>
  <si>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</si>
  <si>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</si>
  <si>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</si>
  <si>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</si>
  <si>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</si>
  <si>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</si>
  <si>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</si>
  <si>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</si>
  <si>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</si>
  <si>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</si>
  <si>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</si>
  <si>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</si>
  <si>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</si>
  <si>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</si>
  <si>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</si>
  <si>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</si>
  <si>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</si>
  <si>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</si>
  <si>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</si>
  <si>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</si>
  <si>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</si>
  <si>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</si>
  <si>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</si>
  <si>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</si>
  <si>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</si>
  <si>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</si>
  <si>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</si>
  <si>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</si>
  <si>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</si>
  <si>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</si>
  <si>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</si>
  <si>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</si>
  <si>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</si>
  <si>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</si>
  <si>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</si>
  <si>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</si>
  <si>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</si>
  <si>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</si>
  <si>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</si>
  <si>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</si>
  <si>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</si>
  <si>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</si>
  <si>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</si>
  <si>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</si>
  <si>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</si>
  <si>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</si>
  <si>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</si>
  <si>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</si>
  <si>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</si>
  <si>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</si>
  <si>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</si>
  <si>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</si>
  <si>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</si>
  <si>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</si>
  <si>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</si>
  <si>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</si>
  <si>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</si>
  <si>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</si>
  <si>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</si>
  <si>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</si>
  <si>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</si>
  <si>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</si>
  <si>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</si>
  <si>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</si>
  <si>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</si>
  <si>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</si>
  <si>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</si>
  <si>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</si>
  <si>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</si>
  <si>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</si>
  <si>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</si>
  <si>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</si>
  <si>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</si>
  <si>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</si>
  <si>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</si>
  <si>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</si>
  <si>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</si>
  <si>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</si>
  <si>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</si>
  <si>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</si>
  <si>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</si>
  <si>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</si>
  <si>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</si>
  <si>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</si>
  <si>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</si>
  <si>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</si>
  <si>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</si>
  <si>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</si>
  <si>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</si>
  <si>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</si>
  <si>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</si>
  <si>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</si>
  <si>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</si>
  <si>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</si>
  <si>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</si>
  <si>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</si>
  <si>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</si>
  <si>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</si>
  <si>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</si>
  <si>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</si>
  <si>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</si>
  <si>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</si>
  <si>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</si>
  <si>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</si>
  <si>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</si>
  <si>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</si>
  <si>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</si>
  <si>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</si>
  <si>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</si>
  <si>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</si>
  <si>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</si>
  <si>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</si>
  <si>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</si>
  <si>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</si>
  <si>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</si>
  <si>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</si>
  <si>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</si>
  <si>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</si>
  <si>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</si>
  <si>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</si>
  <si>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</si>
  <si>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</si>
  <si>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</si>
  <si>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</si>
  <si>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</si>
  <si>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</si>
  <si>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</si>
  <si>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</si>
  <si>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</si>
  <si>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</si>
  <si>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</si>
  <si>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</si>
  <si>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</si>
  <si>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</si>
  <si>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</si>
  <si>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</si>
  <si>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</si>
  <si>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</si>
  <si>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</si>
  <si>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</si>
  <si>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</si>
  <si>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</si>
  <si>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</si>
  <si>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</si>
  <si>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</si>
  <si>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</si>
  <si>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</si>
  <si>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</si>
  <si>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</si>
  <si>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</si>
  <si>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</si>
  <si>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</si>
  <si>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</si>
  <si>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</si>
  <si>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</si>
  <si>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</si>
  <si>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</si>
  <si>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</si>
  <si>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</si>
  <si>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</si>
  <si>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</si>
  <si>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</si>
  <si>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</si>
  <si>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</si>
  <si>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</si>
  <si>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</si>
  <si>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</si>
  <si>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</si>
  <si>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</si>
  <si>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</si>
  <si>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</si>
  <si>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</si>
  <si>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</si>
  <si>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</si>
  <si>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</si>
  <si>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</si>
  <si>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</si>
  <si>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</si>
  <si>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</si>
  <si>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</si>
  <si>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</si>
  <si>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</si>
  <si>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</si>
  <si>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</si>
  <si>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</si>
  <si>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</si>
  <si>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</si>
  <si>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</si>
  <si>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</si>
  <si>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</si>
  <si>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</si>
  <si>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</si>
  <si>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</si>
  <si>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</si>
  <si>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</si>
  <si>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</si>
  <si>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</si>
  <si>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</si>
  <si>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</si>
  <si>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</si>
  <si>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</si>
  <si>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</si>
  <si>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</si>
  <si>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</si>
  <si>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</si>
  <si>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</si>
  <si>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</si>
  <si>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</si>
  <si>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</si>
  <si>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</si>
  <si>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</si>
  <si>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</si>
  <si>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</si>
  <si>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</si>
  <si>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</si>
  <si>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</si>
  <si>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</si>
  <si>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</si>
  <si>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</si>
  <si>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</si>
  <si>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</si>
  <si>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</si>
  <si>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</si>
  <si>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</si>
  <si>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</si>
  <si>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</si>
  <si>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</si>
  <si>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</si>
  <si>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</si>
  <si>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</si>
  <si>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</si>
  <si>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</si>
  <si>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</si>
  <si>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</si>
  <si>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</si>
  <si>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</si>
  <si>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</si>
  <si>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</si>
  <si>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</si>
  <si>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</si>
  <si>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</si>
  <si>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</si>
  <si>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</si>
  <si>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</si>
  <si>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</si>
  <si>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</si>
  <si>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</si>
  <si>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</si>
  <si>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</si>
  <si>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</si>
  <si>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</si>
  <si>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</si>
  <si>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</si>
  <si>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</si>
  <si>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</si>
  <si>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</si>
  <si>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</si>
  <si>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</si>
  <si>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</si>
  <si>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</si>
  <si>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</si>
  <si>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</si>
  <si>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</si>
  <si>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</si>
  <si>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</si>
  <si>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</si>
  <si>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</si>
  <si>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</si>
  <si>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</si>
  <si>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</si>
  <si>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</si>
  <si>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</si>
  <si>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</si>
  <si>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</si>
  <si>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</si>
  <si>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</si>
  <si>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</si>
  <si>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</si>
  <si>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</si>
  <si>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</si>
  <si>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</si>
  <si>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</si>
  <si>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</si>
  <si>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</si>
  <si>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</si>
  <si>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</si>
  <si>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</si>
  <si>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</si>
  <si>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</si>
  <si>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</si>
  <si>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</si>
  <si>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</si>
  <si>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</si>
  <si>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</si>
  <si>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</si>
  <si>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</si>
  <si>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</si>
  <si>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</si>
  <si>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</si>
  <si>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</si>
  <si>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</si>
  <si>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</si>
  <si>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</si>
  <si>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</si>
  <si>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</si>
  <si>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</si>
  <si>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</si>
  <si>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</si>
  <si>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</si>
  <si>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</si>
  <si>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</si>
  <si>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</si>
  <si>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</si>
  <si>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</si>
  <si>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</si>
  <si>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</si>
  <si>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</si>
  <si>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</si>
  <si>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</si>
  <si>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</si>
  <si>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</si>
  <si>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</si>
  <si>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</si>
  <si>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</si>
  <si>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</si>
  <si>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</si>
  <si>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</si>
  <si>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</si>
  <si>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</si>
  <si>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</si>
  <si>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</si>
  <si>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</si>
  <si>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</si>
  <si>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</si>
  <si>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</si>
  <si>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</si>
  <si>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</si>
  <si>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</si>
  <si>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</si>
  <si>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</si>
  <si>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</si>
  <si>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</si>
  <si>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</si>
  <si>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</si>
  <si>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</si>
  <si>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</si>
  <si>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</si>
  <si>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</si>
  <si>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</si>
  <si>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</si>
  <si>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</si>
  <si>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</si>
  <si>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</si>
  <si>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</si>
  <si>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</si>
  <si>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</si>
  <si>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</si>
  <si>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</si>
  <si>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</si>
  <si>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</si>
  <si>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</si>
  <si>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</si>
  <si>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</si>
  <si>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</si>
  <si>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</si>
  <si>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</si>
  <si>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</si>
  <si>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</si>
  <si>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</si>
  <si>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</si>
  <si>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</si>
  <si>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</si>
  <si>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</si>
  <si>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</si>
  <si>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</si>
  <si>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</si>
  <si>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</si>
  <si>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</si>
  <si>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</si>
  <si>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</si>
  <si>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</si>
  <si>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</si>
  <si>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</si>
  <si>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</si>
  <si>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</si>
  <si>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</si>
  <si>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</si>
  <si>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</si>
  <si>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</si>
  <si>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</si>
  <si>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</si>
  <si>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</si>
  <si>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</si>
  <si>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</si>
  <si>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</si>
  <si>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</si>
  <si>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</si>
  <si>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</si>
  <si>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</si>
  <si>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</si>
  <si>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</si>
  <si>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</si>
  <si>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</si>
  <si>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</si>
  <si>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</si>
  <si>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</si>
  <si>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</si>
  <si>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</si>
  <si>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</si>
  <si>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</si>
  <si>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</si>
  <si>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</si>
  <si>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</si>
  <si>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</si>
  <si>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</si>
  <si>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</si>
  <si>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</si>
  <si>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</si>
  <si>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</si>
  <si>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</si>
  <si>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</si>
  <si>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</si>
  <si>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</si>
  <si>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</si>
  <si>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</si>
  <si>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</si>
  <si>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</si>
  <si>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</si>
  <si>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</si>
  <si>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</si>
  <si>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</si>
  <si>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</si>
  <si>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</si>
  <si>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</si>
  <si>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</si>
  <si>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</si>
  <si>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</si>
  <si>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</si>
  <si>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</si>
  <si>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</si>
  <si>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</si>
  <si>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</si>
  <si>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</si>
  <si>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</si>
  <si>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</si>
  <si>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</si>
  <si>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</si>
  <si>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</si>
  <si>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</si>
  <si>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</si>
  <si>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</si>
  <si>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</si>
  <si>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</si>
  <si>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</si>
  <si>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</si>
  <si>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</si>
  <si>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</si>
  <si>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</si>
  <si>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</si>
  <si>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</si>
  <si>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</si>
  <si>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</si>
  <si>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</si>
  <si>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</si>
  <si>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</si>
  <si>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</si>
  <si>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</si>
  <si>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</si>
  <si>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</si>
  <si>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</si>
  <si>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</si>
  <si>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</si>
  <si>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</si>
  <si>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</si>
  <si>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</si>
  <si>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</si>
  <si>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</si>
  <si>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</si>
  <si>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</si>
  <si>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</si>
  <si>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</si>
  <si>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</si>
  <si>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</si>
  <si>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</si>
  <si>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</si>
  <si>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</si>
  <si>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</si>
  <si>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</si>
  <si>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</si>
  <si>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</si>
  <si>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</si>
  <si>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</si>
  <si>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</si>
  <si>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</si>
  <si>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</si>
  <si>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</si>
  <si>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</si>
  <si>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</si>
  <si>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</si>
  <si>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</si>
  <si>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</si>
  <si>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</si>
  <si>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</si>
  <si>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</si>
  <si>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</si>
  <si>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</si>
  <si>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</si>
  <si>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</si>
  <si>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</si>
  <si>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</si>
  <si>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</si>
  <si>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</si>
  <si>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</si>
  <si>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</si>
  <si>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</si>
  <si>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</si>
  <si>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</si>
  <si>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</si>
  <si>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</si>
  <si>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</si>
  <si>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</si>
  <si>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</si>
  <si>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</si>
  <si>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</si>
  <si>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</si>
  <si>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</si>
  <si>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</si>
  <si>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</si>
  <si>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</si>
  <si>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</si>
  <si>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</si>
  <si>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</si>
  <si>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</si>
  <si>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</si>
  <si>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</si>
  <si>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</si>
  <si>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</si>
  <si>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</si>
  <si>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</si>
  <si>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</si>
  <si>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</si>
  <si>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</si>
  <si>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</si>
  <si>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</si>
  <si>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</si>
  <si>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</si>
  <si>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</si>
  <si>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</si>
  <si>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</si>
  <si>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</si>
  <si>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</si>
  <si>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</si>
  <si>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</si>
  <si>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</si>
  <si>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</si>
  <si>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</si>
  <si>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</si>
  <si>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</si>
  <si>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</si>
  <si>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</si>
  <si>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</si>
  <si>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</si>
  <si>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</si>
  <si>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</si>
  <si>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</si>
  <si>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</si>
  <si>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</si>
  <si>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</si>
  <si>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</si>
  <si>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</si>
  <si>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</si>
  <si>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</si>
  <si>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</si>
  <si>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</si>
  <si>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</si>
  <si>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</si>
  <si>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</si>
  <si>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</si>
  <si>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</si>
  <si>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</si>
  <si>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</si>
  <si>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</si>
  <si>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</si>
  <si>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</si>
  <si>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</si>
  <si>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</si>
  <si>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</si>
  <si>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</si>
  <si>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</si>
  <si>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</si>
  <si>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</si>
  <si>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</si>
  <si>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</si>
  <si>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</si>
  <si>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</si>
  <si>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</si>
  <si>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</si>
  <si>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</si>
  <si>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</si>
  <si>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</si>
  <si>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</si>
  <si>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</si>
  <si>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</si>
  <si>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</si>
  <si>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</si>
  <si>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</si>
  <si>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</si>
  <si>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</si>
  <si>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</si>
  <si>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</si>
  <si>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</si>
  <si>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</si>
  <si>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</si>
  <si>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</si>
  <si>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</si>
  <si>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</si>
  <si>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</si>
  <si>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</si>
  <si>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</si>
  <si>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</si>
  <si>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</si>
  <si>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</si>
  <si>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</si>
  <si>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</si>
  <si>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</si>
  <si>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</si>
  <si>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</si>
  <si>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</si>
  <si>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</si>
  <si>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</si>
  <si>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</si>
  <si>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</si>
  <si>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</si>
  <si>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</si>
  <si>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</si>
  <si>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</si>
  <si>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</si>
  <si>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</si>
  <si>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</si>
  <si>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</si>
  <si>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</si>
  <si>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</si>
  <si>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</si>
  <si>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</si>
  <si>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</si>
  <si>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</si>
  <si>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</si>
  <si>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</si>
  <si>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</si>
  <si>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</si>
  <si>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</si>
  <si>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</si>
  <si>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</si>
  <si>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</si>
  <si>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</si>
  <si>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</si>
  <si>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</si>
  <si>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</si>
  <si>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</si>
  <si>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</si>
  <si>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</si>
  <si>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</si>
  <si>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</si>
  <si>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</si>
  <si>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</si>
  <si>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</si>
  <si>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</si>
  <si>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</si>
  <si>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</si>
  <si>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</si>
  <si>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</si>
  <si>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</si>
  <si>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</si>
  <si>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</si>
  <si>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</si>
  <si>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</si>
  <si>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</si>
  <si>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</si>
  <si>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</si>
  <si>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</si>
  <si>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</si>
  <si>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</si>
  <si>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</si>
  <si>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</si>
  <si>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</si>
  <si>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</si>
  <si>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</si>
  <si>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</si>
  <si>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</si>
  <si>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</si>
  <si>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</si>
  <si>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</si>
  <si>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</si>
  <si>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</si>
  <si>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</si>
  <si>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</si>
  <si>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</si>
  <si>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</si>
  <si>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</si>
  <si>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</si>
  <si>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</si>
  <si>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</si>
  <si>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</si>
  <si>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</si>
  <si>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</si>
  <si>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</si>
  <si>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</si>
  <si>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</si>
  <si>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</si>
  <si>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</si>
  <si>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</si>
  <si>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</si>
  <si>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</si>
  <si>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</si>
  <si>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</si>
  <si>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</si>
  <si>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</si>
  <si>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</si>
  <si>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</si>
  <si>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</si>
  <si>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</si>
  <si>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</si>
  <si>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</si>
  <si>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</si>
  <si>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</si>
  <si>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</si>
  <si>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</si>
  <si>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</si>
  <si>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</si>
  <si>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</si>
  <si>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</si>
  <si>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</si>
  <si>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</si>
  <si>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</si>
  <si>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</si>
  <si>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</si>
  <si>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</si>
  <si>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</si>
  <si>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</si>
  <si>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</si>
  <si>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</si>
  <si>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</si>
  <si>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</si>
  <si>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</si>
  <si>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</si>
  <si>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</si>
  <si>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</si>
  <si>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</si>
  <si>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</si>
  <si>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</si>
  <si>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</si>
  <si>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</si>
  <si>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</si>
  <si>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</si>
  <si>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</si>
  <si>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</si>
  <si>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</si>
  <si>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</si>
  <si>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</si>
  <si>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</si>
  <si>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</si>
  <si>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</si>
  <si>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</si>
  <si>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</si>
  <si>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</si>
  <si>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</si>
  <si>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</si>
  <si>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</si>
  <si>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</si>
  <si>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</si>
  <si>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</si>
  <si>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</si>
  <si>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</si>
  <si>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</si>
  <si>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</si>
  <si>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</si>
  <si>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</si>
  <si>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</si>
  <si>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</si>
  <si>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</si>
  <si>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</si>
  <si>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</si>
  <si>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</si>
  <si>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</si>
  <si>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</si>
  <si>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</si>
  <si>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</si>
  <si>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</si>
  <si>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</si>
  <si>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</si>
  <si>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</si>
  <si>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</si>
  <si>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</si>
  <si>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</si>
  <si>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</si>
  <si>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</si>
  <si>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</si>
  <si>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</si>
  <si>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</si>
  <si>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</si>
  <si>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</si>
  <si>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</si>
  <si>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</si>
  <si>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</si>
  <si>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</si>
  <si>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</si>
  <si>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</si>
  <si>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</si>
  <si>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</si>
  <si>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</si>
  <si>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</si>
  <si>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</si>
  <si>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</si>
  <si>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</si>
  <si>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</si>
  <si>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</si>
  <si>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</si>
  <si>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</si>
  <si>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</si>
  <si>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</si>
  <si>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</si>
  <si>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</si>
  <si>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</si>
  <si>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</si>
  <si>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</si>
  <si>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</si>
  <si>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</si>
  <si>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</si>
  <si>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</si>
  <si>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</si>
  <si>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</si>
  <si>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</si>
  <si>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</si>
  <si>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</si>
  <si>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</si>
  <si>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</si>
  <si>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</si>
  <si>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</si>
  <si>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</si>
  <si>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</si>
  <si>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</si>
  <si>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</si>
  <si>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</si>
  <si>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</si>
  <si>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</si>
  <si>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</si>
  <si>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</si>
  <si>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</si>
  <si>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</si>
  <si>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</si>
  <si>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</si>
  <si>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</si>
  <si>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</si>
  <si>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</si>
  <si>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</si>
  <si>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</si>
  <si>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</si>
  <si>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</si>
  <si>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</si>
  <si>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</si>
  <si>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</si>
  <si>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</si>
  <si>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</si>
  <si>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</si>
  <si>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</si>
  <si>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</si>
  <si>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</si>
  <si>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</si>
  <si>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</si>
  <si>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</si>
  <si>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</si>
  <si>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</si>
  <si>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</si>
  <si>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</si>
  <si>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</si>
  <si>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</si>
  <si>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</si>
  <si>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</si>
  <si>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</si>
  <si>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</si>
  <si>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</si>
  <si>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</si>
  <si>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</si>
  <si>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</si>
  <si>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</si>
  <si>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</si>
  <si>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</si>
  <si>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</si>
  <si>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</si>
  <si>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</si>
  <si>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</si>
  <si>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</si>
  <si>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</si>
  <si>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</si>
  <si>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</si>
  <si>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</si>
  <si>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</si>
  <si>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</si>
  <si>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</si>
  <si>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</si>
  <si>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</si>
  <si>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</si>
  <si>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</si>
  <si>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</si>
  <si>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</si>
  <si>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</si>
  <si>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</si>
  <si>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</si>
  <si>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</si>
  <si>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</si>
  <si>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</si>
  <si>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</si>
  <si>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</si>
  <si>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</si>
  <si>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</si>
  <si>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</si>
  <si>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</si>
  <si>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</si>
  <si>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</si>
  <si>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</si>
  <si>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</si>
  <si>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</si>
  <si>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</si>
  <si>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</si>
  <si>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</si>
  <si>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</si>
  <si>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</si>
  <si>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</si>
  <si>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</si>
  <si>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</si>
  <si>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</si>
  <si>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</si>
  <si>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</si>
  <si>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</si>
  <si>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</si>
  <si>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</si>
  <si>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</si>
  <si>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</si>
  <si>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</si>
  <si>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</si>
  <si>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</si>
  <si>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</si>
  <si>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</si>
  <si>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</si>
  <si>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</si>
  <si>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</si>
  <si>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</si>
  <si>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</si>
  <si>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</si>
  <si>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</si>
  <si>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</si>
  <si>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</si>
  <si>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</si>
  <si>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</si>
  <si>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</si>
  <si>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</si>
  <si>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</si>
  <si>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</si>
  <si>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</si>
  <si>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</si>
  <si>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</si>
  <si>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</si>
  <si>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</si>
  <si>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</si>
  <si>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</si>
  <si>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</si>
  <si>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</si>
  <si>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</si>
  <si>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</si>
  <si>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</si>
  <si>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</si>
  <si>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</si>
  <si>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</si>
  <si>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</si>
  <si>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</si>
  <si>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</si>
  <si>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</si>
  <si>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</si>
  <si>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</si>
  <si>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</si>
  <si>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</si>
  <si>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</si>
  <si>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</si>
  <si>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</si>
  <si>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</si>
  <si>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</si>
  <si>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</si>
  <si>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</si>
  <si>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</si>
  <si>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</si>
  <si>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</si>
  <si>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</si>
  <si>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</si>
  <si>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</si>
  <si>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</si>
  <si>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</si>
  <si>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</si>
  <si>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</si>
  <si>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</si>
  <si>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</si>
  <si>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</si>
  <si>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</si>
  <si>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</si>
  <si>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</si>
  <si>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</si>
  <si>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</si>
  <si>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</si>
  <si>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</si>
  <si>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</si>
  <si>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</si>
  <si>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</si>
  <si>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</si>
  <si>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</si>
  <si>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</si>
  <si>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</si>
  <si>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</si>
  <si>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</si>
  <si>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</si>
  <si>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</si>
  <si>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</si>
  <si>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</si>
  <si>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</si>
  <si>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</si>
  <si>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</si>
  <si>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</si>
  <si>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</si>
  <si>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</si>
  <si>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</si>
  <si>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</si>
  <si>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</si>
  <si>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</si>
  <si>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</si>
  <si>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</si>
  <si>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</si>
  <si>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</si>
  <si>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</si>
  <si>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</si>
  <si>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</si>
  <si>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</si>
  <si>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</si>
  <si>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</si>
  <si>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</si>
  <si>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</si>
  <si>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</si>
  <si>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</si>
  <si>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</si>
  <si>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</si>
  <si>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</si>
  <si>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</si>
  <si>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</si>
  <si>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</si>
  <si>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</si>
  <si>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</si>
  <si>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</si>
  <si>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</si>
  <si>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</si>
  <si>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</si>
  <si>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</si>
  <si>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</si>
  <si>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</si>
  <si>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</si>
  <si>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</si>
  <si>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</si>
  <si>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</si>
  <si>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</si>
  <si>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</si>
  <si>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</si>
  <si>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</si>
  <si>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</si>
  <si>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</si>
  <si>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</si>
  <si>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</si>
  <si>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</si>
  <si>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</si>
  <si>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</si>
  <si>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</si>
  <si>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</si>
  <si>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</si>
  <si>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</si>
  <si>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</si>
  <si>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</si>
  <si>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</si>
  <si>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</si>
  <si>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</si>
  <si>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</si>
  <si>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</si>
  <si>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</si>
  <si>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</si>
  <si>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</si>
  <si>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</si>
  <si>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</si>
  <si>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</si>
  <si>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</si>
  <si>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</si>
  <si>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</si>
  <si>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</si>
  <si>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</si>
  <si>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</si>
  <si>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</si>
  <si>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</si>
  <si>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</si>
  <si>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</si>
  <si>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</si>
  <si>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</si>
  <si>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</si>
  <si>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</si>
  <si>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</si>
  <si>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</si>
  <si>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</si>
  <si>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</si>
  <si>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</si>
  <si>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</si>
  <si>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</si>
  <si>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</si>
  <si>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</si>
  <si>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</si>
  <si>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</si>
  <si>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</si>
  <si>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</si>
  <si>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</si>
  <si>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</si>
  <si>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</si>
  <si>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</si>
  <si>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</si>
  <si>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</si>
  <si>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</si>
  <si>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</si>
  <si>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</si>
  <si>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</si>
  <si>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</si>
  <si>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</si>
  <si>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</si>
  <si>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</si>
  <si>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</si>
  <si>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</si>
  <si>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</si>
  <si>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</si>
  <si>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</si>
  <si>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</si>
  <si>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</si>
  <si>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</si>
  <si>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</si>
  <si>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</si>
  <si>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</si>
  <si>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</si>
  <si>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</si>
  <si>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</si>
  <si>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</si>
  <si>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</si>
  <si>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</si>
  <si>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</si>
  <si>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</si>
  <si>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</si>
  <si>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</si>
  <si>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</si>
  <si>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</si>
  <si>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</si>
  <si>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</si>
  <si>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</si>
  <si>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</si>
  <si>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</si>
  <si>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</si>
  <si>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</si>
  <si>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</si>
  <si>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</si>
  <si>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</si>
  <si>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</si>
  <si>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</si>
  <si>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</si>
  <si>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</si>
  <si>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</si>
  <si>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</si>
  <si>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</si>
  <si>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</si>
  <si>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</si>
  <si>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</si>
  <si>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</si>
  <si>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</si>
  <si>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</si>
  <si>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</si>
  <si>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</si>
  <si>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</si>
  <si>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</si>
  <si>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</si>
  <si>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</si>
  <si>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</si>
  <si>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</si>
  <si>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</si>
  <si>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</si>
  <si>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</si>
  <si>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</si>
  <si>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</si>
  <si>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</si>
  <si>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</si>
  <si>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</si>
  <si>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</si>
  <si>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</si>
  <si>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</si>
  <si>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</si>
  <si>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</si>
  <si>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</si>
  <si>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</si>
  <si>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</si>
  <si>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</si>
  <si>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</si>
  <si>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</si>
  <si>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</si>
  <si>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</si>
  <si>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</si>
  <si>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</si>
  <si>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</si>
  <si>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</si>
  <si>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</si>
  <si>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</si>
  <si>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</si>
  <si>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</si>
  <si>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</si>
  <si>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</si>
  <si>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</si>
  <si>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</si>
  <si>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</si>
  <si>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</si>
  <si>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</si>
  <si>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</si>
  <si>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</si>
  <si>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</si>
  <si>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</si>
  <si>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</si>
  <si>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</si>
  <si>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</si>
  <si>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</si>
  <si>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</si>
  <si>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</si>
  <si>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</si>
  <si>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</si>
  <si>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</si>
  <si>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</si>
  <si>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</si>
  <si>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</si>
  <si>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</si>
  <si>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</si>
  <si>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</si>
  <si>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</si>
  <si>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</si>
  <si>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</si>
  <si>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</si>
  <si>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</si>
  <si>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</si>
  <si>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</si>
  <si>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</si>
  <si>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</si>
  <si>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</si>
  <si>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</si>
  <si>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</si>
  <si>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</si>
  <si>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</si>
  <si>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</si>
  <si>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</si>
  <si>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</si>
  <si>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</si>
  <si>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</si>
  <si>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</si>
  <si>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</si>
  <si>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</si>
  <si>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</si>
  <si>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</si>
  <si>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</si>
  <si>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</si>
  <si>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</si>
  <si>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</si>
  <si>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</si>
  <si>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</si>
  <si>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</si>
  <si>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</si>
  <si>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</si>
  <si>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</si>
  <si>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</si>
  <si>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</si>
  <si>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</si>
  <si>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</si>
  <si>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</si>
  <si>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</si>
  <si>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</si>
  <si>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</si>
  <si>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</si>
  <si>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</si>
  <si>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</si>
  <si>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</si>
  <si>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</si>
  <si>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</si>
  <si>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</si>
  <si>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</si>
  <si>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</si>
  <si>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</si>
  <si>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</si>
  <si>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</si>
  <si>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</si>
  <si>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</si>
  <si>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</si>
  <si>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</si>
  <si>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</si>
  <si>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</si>
  <si>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</si>
  <si>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</si>
  <si>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</si>
  <si>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</si>
  <si>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</si>
  <si>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</si>
  <si>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</si>
  <si>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</si>
  <si>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</si>
  <si>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</si>
  <si>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</si>
  <si>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</si>
  <si>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</si>
  <si>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</si>
  <si>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</si>
  <si>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</si>
  <si>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</si>
  <si>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</si>
  <si>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</si>
  <si>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</si>
  <si>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</si>
  <si>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</si>
  <si>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</si>
  <si>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</si>
  <si>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</si>
  <si>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</si>
  <si>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</si>
  <si>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</si>
  <si>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</si>
  <si>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</si>
  <si>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</si>
  <si>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</si>
  <si>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</si>
  <si>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</si>
  <si>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</si>
  <si>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</si>
  <si>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</si>
  <si>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</si>
  <si>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</si>
  <si>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</si>
  <si>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</si>
  <si>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</si>
  <si>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</si>
  <si>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</si>
  <si>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</si>
  <si>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</si>
  <si>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</si>
  <si>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</si>
  <si>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</si>
  <si>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</si>
  <si>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</si>
  <si>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</si>
  <si>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</si>
  <si>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</si>
  <si>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</si>
  <si>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</si>
  <si>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</si>
  <si>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</si>
  <si>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</si>
  <si>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</si>
  <si>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</si>
  <si>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</si>
  <si>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</si>
  <si>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</si>
  <si>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</si>
  <si>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</si>
  <si>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</si>
  <si>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</si>
  <si>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</si>
  <si>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</si>
  <si>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</si>
  <si>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</si>
  <si>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</si>
  <si>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</si>
  <si>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</si>
  <si>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</si>
  <si>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</si>
  <si>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</si>
  <si>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</si>
  <si>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</si>
  <si>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</si>
  <si>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</si>
  <si>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</si>
  <si>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</si>
  <si>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</si>
  <si>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</si>
  <si>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</si>
  <si>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</si>
  <si>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</si>
  <si>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</si>
  <si>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</si>
  <si>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</si>
  <si>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</si>
  <si>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</si>
  <si>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</si>
  <si>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</si>
  <si>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</si>
  <si>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</si>
  <si>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</si>
  <si>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</si>
  <si>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</si>
  <si>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</si>
  <si>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</si>
  <si>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</si>
  <si>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</si>
  <si>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</si>
  <si>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</si>
  <si>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</si>
  <si>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</si>
  <si>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</si>
  <si>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</si>
  <si>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</si>
  <si>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</si>
  <si>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</si>
  <si>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</si>
  <si>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</si>
  <si>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</si>
  <si>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</si>
  <si>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</si>
  <si>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</si>
  <si>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</si>
  <si>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</si>
  <si>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</si>
  <si>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</si>
  <si>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</si>
  <si>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</si>
  <si>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</si>
  <si>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</si>
  <si>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</si>
  <si>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</si>
  <si>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</si>
  <si>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</si>
  <si>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</si>
  <si>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</si>
  <si>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</si>
  <si>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</si>
  <si>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</si>
  <si>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</si>
  <si>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</si>
  <si>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</si>
  <si>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</si>
  <si>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</si>
  <si>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</si>
  <si>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</si>
  <si>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</si>
  <si>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</si>
  <si>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</si>
  <si>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</si>
  <si>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</si>
  <si>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</si>
  <si>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</si>
  <si>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</si>
  <si>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</si>
  <si>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</si>
  <si>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</si>
  <si>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</si>
  <si>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</si>
  <si>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</si>
  <si>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</si>
  <si>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</si>
  <si>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</si>
  <si>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</si>
  <si>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</si>
  <si>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</si>
  <si>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</si>
  <si>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</si>
  <si>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</si>
  <si>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</si>
  <si>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</si>
  <si>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</si>
  <si>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</si>
  <si>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</si>
  <si>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</si>
  <si>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</si>
  <si>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</si>
  <si>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</si>
  <si>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</si>
  <si>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</si>
  <si>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</si>
  <si>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</si>
  <si>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</si>
  <si>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</si>
  <si>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</si>
  <si>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</si>
  <si>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</si>
  <si>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</si>
  <si>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</si>
  <si>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</si>
  <si>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</si>
  <si>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</si>
  <si>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</si>
  <si>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</si>
  <si>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</si>
  <si>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</si>
  <si>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</si>
  <si>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</si>
  <si>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</si>
  <si>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</si>
  <si>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</si>
  <si>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</si>
  <si>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</si>
  <si>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</si>
  <si>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</si>
  <si>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</si>
  <si>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</si>
  <si>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</si>
  <si>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</si>
  <si>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</si>
  <si>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</si>
  <si>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</si>
  <si>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</si>
  <si>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</si>
  <si>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</si>
  <si>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</si>
  <si>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</si>
  <si>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</si>
  <si>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</si>
  <si>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</si>
  <si>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</si>
  <si>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</si>
  <si>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</si>
  <si>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</si>
  <si>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</si>
  <si>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</si>
  <si>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</si>
  <si>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</si>
  <si>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</si>
  <si>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</si>
  <si>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</si>
  <si>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</si>
  <si>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</si>
  <si>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</si>
  <si>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</si>
  <si>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</si>
  <si>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</si>
  <si>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</si>
  <si>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</si>
  <si>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</si>
  <si>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</si>
  <si>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</si>
  <si>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</si>
  <si>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</si>
  <si>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</si>
  <si>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</si>
  <si>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</si>
  <si>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</si>
  <si>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</si>
  <si>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</si>
  <si>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</si>
  <si>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</si>
  <si>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</si>
  <si>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</si>
  <si>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</si>
  <si>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</si>
  <si>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</si>
  <si>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</si>
  <si>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</si>
  <si>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</si>
  <si>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</si>
  <si>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</si>
  <si>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</si>
  <si>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</si>
  <si>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</si>
  <si>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</si>
  <si>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</si>
  <si>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</si>
  <si>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</si>
  <si>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</si>
  <si>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</si>
  <si>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</si>
  <si>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</si>
  <si>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</si>
  <si>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</si>
  <si>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</si>
  <si>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</si>
  <si>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</si>
  <si>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</si>
  <si>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</si>
  <si>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</si>
  <si>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</si>
  <si>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</si>
  <si>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</si>
  <si>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</si>
  <si>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</si>
  <si>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</si>
  <si>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</si>
  <si>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</si>
  <si>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</si>
  <si>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</si>
  <si>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</si>
  <si>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</si>
  <si>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</si>
  <si>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</si>
  <si>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</si>
  <si>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</si>
  <si>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</si>
  <si>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</si>
  <si>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</si>
  <si>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</si>
  <si>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</si>
  <si>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</si>
  <si>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</si>
  <si>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</si>
  <si>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</si>
  <si>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</si>
  <si>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</si>
  <si>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</si>
  <si>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</si>
  <si>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</si>
  <si>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</si>
  <si>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</si>
  <si>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</si>
  <si>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</si>
  <si>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</si>
  <si>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</si>
  <si>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</si>
  <si>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</si>
  <si>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</si>
  <si>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</si>
  <si>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</si>
  <si>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</si>
  <si>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</si>
  <si>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</si>
  <si>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</si>
  <si>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</si>
  <si>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</si>
  <si>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</si>
  <si>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</si>
  <si>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</si>
  <si>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</si>
  <si>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</si>
  <si>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</si>
  <si>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</si>
  <si>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</si>
  <si>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</si>
  <si>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</si>
  <si>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</si>
  <si>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</si>
  <si>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</si>
  <si>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</si>
  <si>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</si>
  <si>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</si>
  <si>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</si>
  <si>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</si>
  <si>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</si>
  <si>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</si>
  <si>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</si>
  <si>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</si>
  <si>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</si>
  <si>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</si>
  <si>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</si>
  <si>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</si>
  <si>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</si>
  <si>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</si>
  <si>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</si>
  <si>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</si>
  <si>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</si>
  <si>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</si>
  <si>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</si>
  <si>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</si>
  <si>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</si>
  <si>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</si>
  <si>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</si>
  <si>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</si>
  <si>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</si>
  <si>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</si>
  <si>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</si>
  <si>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</si>
  <si>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</si>
  <si>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</si>
  <si>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</si>
  <si>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</si>
  <si>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</si>
  <si>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</si>
  <si>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</si>
  <si>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</si>
  <si>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</si>
  <si>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</si>
  <si>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</si>
  <si>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</si>
  <si>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</si>
  <si>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</si>
  <si>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</si>
  <si>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</si>
  <si>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</si>
  <si>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</si>
  <si>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</si>
  <si>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</si>
  <si>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</si>
  <si>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</si>
  <si>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</si>
  <si>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</si>
  <si>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</si>
  <si>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</si>
  <si>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</si>
  <si>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</si>
  <si>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</si>
  <si>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</si>
  <si>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</si>
  <si>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</si>
  <si>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</si>
  <si>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</si>
  <si>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</si>
  <si>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</si>
  <si>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</si>
  <si>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</si>
  <si>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</si>
  <si>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</si>
  <si>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</si>
  <si>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</si>
  <si>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</si>
  <si>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</si>
  <si>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</si>
  <si>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</si>
  <si>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</si>
  <si>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</si>
  <si>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</si>
  <si>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</si>
  <si>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</si>
  <si>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</si>
  <si>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</si>
  <si>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</si>
  <si>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</si>
  <si>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</si>
  <si>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</si>
  <si>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</si>
  <si>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</si>
  <si>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</si>
  <si>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</si>
  <si>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</si>
  <si>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</si>
  <si>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</si>
  <si>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</si>
  <si>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</si>
  <si>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</si>
  <si>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</si>
  <si>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</si>
  <si>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</si>
  <si>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</si>
  <si>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</si>
  <si>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</si>
  <si>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</si>
  <si>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</si>
  <si>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</si>
  <si>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</si>
  <si>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</si>
  <si>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</si>
  <si>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</si>
  <si>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</si>
  <si>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</si>
  <si>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</si>
  <si>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</si>
  <si>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</si>
  <si>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</si>
  <si>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</si>
  <si>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</si>
  <si>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</si>
  <si>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</si>
  <si>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</si>
  <si>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</si>
  <si>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</si>
  <si>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</si>
  <si>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</si>
  <si>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</si>
  <si>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</si>
  <si>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</si>
  <si>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</si>
  <si>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</si>
  <si>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</si>
  <si>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</si>
  <si>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</si>
  <si>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</si>
  <si>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</si>
  <si>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</si>
  <si>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</si>
  <si>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</si>
  <si>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</si>
  <si>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</si>
  <si>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</si>
  <si>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</si>
  <si>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</si>
  <si>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</si>
  <si>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</si>
  <si>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</si>
  <si>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</si>
  <si>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</si>
  <si>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</si>
  <si>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</si>
  <si>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</si>
  <si>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</si>
  <si>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</si>
  <si>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</si>
  <si>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</si>
  <si>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</si>
  <si>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</si>
  <si>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</si>
  <si>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</si>
  <si>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</si>
  <si>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</si>
  <si>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</si>
  <si>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</si>
  <si>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</si>
  <si>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</si>
  <si>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</si>
  <si>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</si>
  <si>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</si>
  <si>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</si>
  <si>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</si>
  <si>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</si>
  <si>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</si>
  <si>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</si>
  <si>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</si>
  <si>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</si>
  <si>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</si>
  <si>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</si>
  <si>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</si>
  <si>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</si>
  <si>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</si>
  <si>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</si>
  <si>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</si>
  <si>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</si>
  <si>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</si>
  <si>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</si>
  <si>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</si>
  <si>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</si>
  <si>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</si>
  <si>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</si>
  <si>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</si>
  <si>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</si>
  <si>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</si>
  <si>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</si>
  <si>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</si>
  <si>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</si>
  <si>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</si>
  <si>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</si>
  <si>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</si>
  <si>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</si>
  <si>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</si>
  <si>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</si>
  <si>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</si>
  <si>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</si>
  <si>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</si>
  <si>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</si>
  <si>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</si>
  <si>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</si>
  <si>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</si>
  <si>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</si>
  <si>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</si>
  <si>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</si>
  <si>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</si>
  <si>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</si>
  <si>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</si>
  <si>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</si>
  <si>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</si>
  <si>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</si>
  <si>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</si>
  <si>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</si>
  <si>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</si>
  <si>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</si>
  <si>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</si>
  <si>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</si>
  <si>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</si>
  <si>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</si>
  <si>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</si>
  <si>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</si>
  <si>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</si>
  <si>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</si>
  <si>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</si>
  <si>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</si>
  <si>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</si>
  <si>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</si>
  <si>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</si>
  <si>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</si>
  <si>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</si>
  <si>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</si>
  <si>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</si>
  <si>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</si>
  <si>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</si>
  <si>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</si>
  <si>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</si>
  <si>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</si>
  <si>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</si>
  <si>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</si>
  <si>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</si>
  <si>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</si>
  <si>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</si>
  <si>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</si>
  <si>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</si>
  <si>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</si>
  <si>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</si>
  <si>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</si>
  <si>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</si>
  <si>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</si>
  <si>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</si>
  <si>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</si>
  <si>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</si>
  <si>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</si>
  <si>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</si>
  <si>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</si>
  <si>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</si>
  <si>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</si>
  <si>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</si>
  <si>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</si>
  <si>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</si>
  <si>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</si>
  <si>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</si>
  <si>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</si>
  <si>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</si>
  <si>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</si>
  <si>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</si>
  <si>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</si>
  <si>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</si>
  <si>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</si>
  <si>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</si>
  <si>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</si>
  <si>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</si>
  <si>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</si>
  <si>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</si>
  <si>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</si>
  <si>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</si>
  <si>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</si>
  <si>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</si>
  <si>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</si>
  <si>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</si>
  <si>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</si>
  <si>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</si>
  <si>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</si>
  <si>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</si>
  <si>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</si>
  <si>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</si>
  <si>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</si>
  <si>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</si>
  <si>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</si>
  <si>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</si>
  <si>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</si>
  <si>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</si>
  <si>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</si>
  <si>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</si>
  <si>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</si>
  <si>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</si>
  <si>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</si>
  <si>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</si>
  <si>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</si>
  <si>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</si>
  <si>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</si>
  <si>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</si>
  <si>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</si>
  <si>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</si>
  <si>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</si>
  <si>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</si>
  <si>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</si>
  <si>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</si>
  <si>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</si>
  <si>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</si>
  <si>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</si>
  <si>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</si>
  <si>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</si>
  <si>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</si>
  <si>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</si>
  <si>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</si>
  <si>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</si>
  <si>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</si>
  <si>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</si>
  <si>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</si>
  <si>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</si>
  <si>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</si>
  <si>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</si>
  <si>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</si>
  <si>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</si>
  <si>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</si>
  <si>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</si>
  <si>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</si>
  <si>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</si>
  <si>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</si>
  <si>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</si>
  <si>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</si>
  <si>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</si>
  <si>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</si>
  <si>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</si>
  <si>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</si>
  <si>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</si>
  <si>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</si>
  <si>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</si>
  <si>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</si>
  <si>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</si>
  <si>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</si>
  <si>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</si>
  <si>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</si>
  <si>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</si>
  <si>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</si>
  <si>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</si>
  <si>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</si>
  <si>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</si>
  <si>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</si>
  <si>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</si>
  <si>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</si>
  <si>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</si>
  <si>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</si>
  <si>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</si>
  <si>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</si>
  <si>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</si>
  <si>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</si>
  <si>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</si>
  <si>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</si>
  <si>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</si>
  <si>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</si>
  <si>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</si>
  <si>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</si>
  <si>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</si>
  <si>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</si>
  <si>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</si>
  <si>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</si>
  <si>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</si>
  <si>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</si>
  <si>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</si>
  <si>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</si>
  <si>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</si>
  <si>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</si>
  <si>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</si>
  <si>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</si>
  <si>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</si>
  <si>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</si>
  <si>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</si>
  <si>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</si>
  <si>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</si>
  <si>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</si>
  <si>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</si>
  <si>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</si>
  <si>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</si>
  <si>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</si>
  <si>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</si>
  <si>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</si>
  <si>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</si>
  <si>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</si>
  <si>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</si>
  <si>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</si>
  <si>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</si>
  <si>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</si>
  <si>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</si>
  <si>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</si>
  <si>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</si>
  <si>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</si>
  <si>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</si>
  <si>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</si>
  <si>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</si>
  <si>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</si>
  <si>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</si>
  <si>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</si>
  <si>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</si>
  <si>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</si>
  <si>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</si>
  <si>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</si>
  <si>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</si>
  <si>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</si>
  <si>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</si>
  <si>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</si>
  <si>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</si>
  <si>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</si>
  <si>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</si>
  <si>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</si>
  <si>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</si>
  <si>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</si>
  <si>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</si>
  <si>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</si>
  <si>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</si>
  <si>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</si>
  <si>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</si>
  <si>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</si>
  <si>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</si>
  <si>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</si>
  <si>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</si>
  <si>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</si>
  <si>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</si>
  <si>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</si>
  <si>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</si>
  <si>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</si>
  <si>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</si>
  <si>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</si>
  <si>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</si>
  <si>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</si>
  <si>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</si>
  <si>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</si>
  <si>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</si>
  <si>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</si>
  <si>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</si>
  <si>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</si>
  <si>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</si>
  <si>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</si>
  <si>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</si>
  <si>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</si>
  <si>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</si>
  <si>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</si>
  <si>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</si>
  <si>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</si>
  <si>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</si>
  <si>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</si>
  <si>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</si>
  <si>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</si>
  <si>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</si>
  <si>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</si>
  <si>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</si>
  <si>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</si>
  <si>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</si>
  <si>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</si>
  <si>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</si>
  <si>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</si>
  <si>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</si>
  <si>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</si>
  <si>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</si>
  <si>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</si>
  <si>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</si>
  <si>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</si>
  <si>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</si>
  <si>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</si>
  <si>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</si>
  <si>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</si>
  <si>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</si>
  <si>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</si>
  <si>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</si>
  <si>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</si>
  <si>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</si>
  <si>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</si>
  <si>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</si>
  <si>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</si>
  <si>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</si>
  <si>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</si>
  <si>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</si>
  <si>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</si>
  <si>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</si>
  <si>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</si>
  <si>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</si>
  <si>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</si>
  <si>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</si>
  <si>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</si>
  <si>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</si>
  <si>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</si>
  <si>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</si>
  <si>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</si>
  <si>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</si>
  <si>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</si>
  <si>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</si>
  <si>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</si>
  <si>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</si>
  <si>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</si>
  <si>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</si>
  <si>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</si>
  <si>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</si>
  <si>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</si>
  <si>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</si>
  <si>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</si>
  <si>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</si>
  <si>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</si>
  <si>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</si>
  <si>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</si>
  <si>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</si>
  <si>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</si>
  <si>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</si>
  <si>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</si>
  <si>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</si>
  <si>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</si>
  <si>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</si>
  <si>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</si>
  <si>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</si>
  <si>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</si>
  <si>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</si>
  <si>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</si>
  <si>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</si>
  <si>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</si>
  <si>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</si>
  <si>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</si>
  <si>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</si>
  <si>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</si>
  <si>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</si>
  <si>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</si>
  <si>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</si>
  <si>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</si>
  <si>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</si>
  <si>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</si>
  <si>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</si>
  <si>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</si>
  <si>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</si>
  <si>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</si>
  <si>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</si>
  <si>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</si>
  <si>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</si>
  <si>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</si>
  <si>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</si>
  <si>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</si>
  <si>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</si>
  <si>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</si>
  <si>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</si>
  <si>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</si>
  <si>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</si>
  <si>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</si>
  <si>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</si>
  <si>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</si>
  <si>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</si>
  <si>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</si>
  <si>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</si>
  <si>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</si>
  <si>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</si>
  <si>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</si>
  <si>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</si>
  <si>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</si>
  <si>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</si>
  <si>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</si>
  <si>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</si>
  <si>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</si>
  <si>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</si>
  <si>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</si>
  <si>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</si>
  <si>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</si>
  <si>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</si>
  <si>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</si>
  <si>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</si>
  <si>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</si>
  <si>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</si>
  <si>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</si>
  <si>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</si>
  <si>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</si>
  <si>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</si>
  <si>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</si>
  <si>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</si>
  <si>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</si>
  <si>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</si>
  <si>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</si>
  <si>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</si>
  <si>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</si>
  <si>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</si>
  <si>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</si>
  <si>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</si>
  <si>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</si>
  <si>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</si>
  <si>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</si>
  <si>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</si>
  <si>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</si>
  <si>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</si>
  <si>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</si>
  <si>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</si>
  <si>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</si>
  <si>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</si>
  <si>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</si>
  <si>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</si>
  <si>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</si>
  <si>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</si>
  <si>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</si>
  <si>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</si>
  <si>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</si>
  <si>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</si>
  <si>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</si>
  <si>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</si>
  <si>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</si>
  <si>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</si>
  <si>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</si>
  <si>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</si>
  <si>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</si>
  <si>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</si>
  <si>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</si>
  <si>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</si>
  <si>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</si>
  <si>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</si>
  <si>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</si>
  <si>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</si>
  <si>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</si>
  <si>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</si>
  <si>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</si>
  <si>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</si>
  <si>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</si>
  <si>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</si>
  <si>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</si>
  <si>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</si>
  <si>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</si>
  <si>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</si>
  <si>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</si>
  <si>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</si>
  <si>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</si>
  <si>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</si>
  <si>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</si>
  <si>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</si>
  <si>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</si>
  <si>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</si>
  <si>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</si>
  <si>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</si>
  <si>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</si>
  <si>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</si>
  <si>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</si>
  <si>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</si>
  <si>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</si>
  <si>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</si>
  <si>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</si>
  <si>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</si>
  <si>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</si>
  <si>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</si>
  <si>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</si>
  <si>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</si>
  <si>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</si>
  <si>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</si>
  <si>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</si>
  <si>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</si>
  <si>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</si>
  <si>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</si>
  <si>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</si>
  <si>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</si>
  <si>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</si>
  <si>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</si>
  <si>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</si>
  <si>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</si>
  <si>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</si>
  <si>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</si>
  <si>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</si>
  <si>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</si>
  <si>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</si>
  <si>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</si>
  <si>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</si>
  <si>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</si>
  <si>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</si>
  <si>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</si>
  <si>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</si>
  <si>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</si>
  <si>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</si>
  <si>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</si>
  <si>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</si>
  <si>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</si>
  <si>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</si>
  <si>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</si>
  <si>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</si>
  <si>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</si>
  <si>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</si>
  <si>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</si>
  <si>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</si>
  <si>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</si>
  <si>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</si>
  <si>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</si>
  <si>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</si>
  <si>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</si>
  <si>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</si>
  <si>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</si>
  <si>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</si>
  <si>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</si>
  <si>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</si>
  <si>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</si>
  <si>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</si>
  <si>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</si>
  <si>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</si>
  <si>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</si>
  <si>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</si>
  <si>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</si>
  <si>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</si>
  <si>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</si>
  <si>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</si>
  <si>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</si>
  <si>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</si>
  <si>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</si>
  <si>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</si>
  <si>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</si>
  <si>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</si>
  <si>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</si>
  <si>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</si>
  <si>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</si>
  <si>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</si>
  <si>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</si>
  <si>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</si>
  <si>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</si>
  <si>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</si>
  <si>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</si>
  <si>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</si>
  <si>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</si>
  <si>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</si>
  <si>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</si>
  <si>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</si>
  <si>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</si>
  <si>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</si>
  <si>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</si>
  <si>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</si>
  <si>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</si>
  <si>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</si>
  <si>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</si>
  <si>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</si>
  <si>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</si>
  <si>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</si>
  <si>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</si>
  <si>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</si>
  <si>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</si>
  <si>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</si>
  <si>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</si>
  <si>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</si>
  <si>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</si>
  <si>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</si>
  <si>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</si>
  <si>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</si>
  <si>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</si>
  <si>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</si>
  <si>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</si>
  <si>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</si>
  <si>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</si>
  <si>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</si>
  <si>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</si>
  <si>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</si>
  <si>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</si>
  <si>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</si>
  <si>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</si>
  <si>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</si>
  <si>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</si>
  <si>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</si>
  <si>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</si>
  <si>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</si>
  <si>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</si>
  <si>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</si>
  <si>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</si>
  <si>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</si>
  <si>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</si>
  <si>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</si>
  <si>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</si>
  <si>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</si>
  <si>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</si>
  <si>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</si>
  <si>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</si>
  <si>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</si>
  <si>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</si>
  <si>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</si>
  <si>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</si>
  <si>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</si>
  <si>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</si>
  <si>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</si>
  <si>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</si>
  <si>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</si>
  <si>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</si>
  <si>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</si>
  <si>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</si>
  <si>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</si>
  <si>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</si>
  <si>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</si>
  <si>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</si>
  <si>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</si>
  <si>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</si>
  <si>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</si>
  <si>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</si>
  <si>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</si>
  <si>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</si>
  <si>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</si>
  <si>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</si>
  <si>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</si>
  <si>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</si>
  <si>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</si>
  <si>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</si>
  <si>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</si>
  <si>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</si>
  <si>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</si>
  <si>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</si>
  <si>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</si>
  <si>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</si>
  <si>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</si>
  <si>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</si>
  <si>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</si>
  <si>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</si>
  <si>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</si>
  <si>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</si>
  <si>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</si>
  <si>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</si>
  <si>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</si>
  <si>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</si>
  <si>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</si>
  <si>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</si>
  <si>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</si>
  <si>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</si>
  <si>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</si>
  <si>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</si>
  <si>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</si>
  <si>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</si>
  <si>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</si>
  <si>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</si>
  <si>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</si>
  <si>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</si>
  <si>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</si>
  <si>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</si>
  <si>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</si>
  <si>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</si>
  <si>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</si>
  <si>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</si>
  <si>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</si>
  <si>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</si>
  <si>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</si>
  <si>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</si>
  <si>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</si>
  <si>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</si>
  <si>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</si>
  <si>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</si>
  <si>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</si>
  <si>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</si>
  <si>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</si>
  <si>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</si>
  <si>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</si>
  <si>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</si>
  <si>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</si>
  <si>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</si>
  <si>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</si>
  <si>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</si>
  <si>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</si>
  <si>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</si>
  <si>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</si>
  <si>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</si>
  <si>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</si>
  <si>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</si>
  <si>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</si>
  <si>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</si>
  <si>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</si>
  <si>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</si>
  <si>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</si>
  <si>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</si>
  <si>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</si>
  <si>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</si>
  <si>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</si>
  <si>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</si>
  <si>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</si>
  <si>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</si>
  <si>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</si>
  <si>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</si>
  <si>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</si>
  <si>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</si>
  <si>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</si>
  <si>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</si>
  <si>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</si>
  <si>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</si>
  <si>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</si>
  <si>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</si>
  <si>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</si>
  <si>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</si>
  <si>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</si>
  <si>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</si>
  <si>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</si>
  <si>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</si>
  <si>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</si>
  <si>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</si>
  <si>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</si>
  <si>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</si>
  <si>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</si>
  <si>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</si>
  <si>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</si>
  <si>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</si>
  <si>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</si>
  <si>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</si>
  <si>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</si>
  <si>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</si>
  <si>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</si>
  <si>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</si>
  <si>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</si>
  <si>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</si>
  <si>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</si>
  <si>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</si>
  <si>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</si>
  <si>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</si>
  <si>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</si>
  <si>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</si>
  <si>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</si>
  <si>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</si>
  <si>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</si>
  <si>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</si>
  <si>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</si>
  <si>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</si>
  <si>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</si>
  <si>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</si>
  <si>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</si>
  <si>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</si>
  <si>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</si>
  <si>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</si>
  <si>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</si>
  <si>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</si>
  <si>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</si>
  <si>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</si>
  <si>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</si>
  <si>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</si>
  <si>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</si>
  <si>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</si>
  <si>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</si>
  <si>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</si>
  <si>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</si>
  <si>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</si>
  <si>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</si>
  <si>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</si>
  <si>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</si>
  <si>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</si>
  <si>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</si>
  <si>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</si>
  <si>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</si>
  <si>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</si>
  <si>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</si>
  <si>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</si>
  <si>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</si>
  <si>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</si>
  <si>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</si>
  <si>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</si>
  <si>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</si>
  <si>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</si>
  <si>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</si>
  <si>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</si>
  <si>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</si>
  <si>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</si>
  <si>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</si>
  <si>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</si>
  <si>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</si>
  <si>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</si>
  <si>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</si>
  <si>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</si>
  <si>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</si>
  <si>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</si>
  <si>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</si>
  <si>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</si>
  <si>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</si>
  <si>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</si>
  <si>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</si>
  <si>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</si>
  <si>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</si>
  <si>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</si>
  <si>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</si>
  <si>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</si>
  <si>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</si>
  <si>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</si>
  <si>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</si>
  <si>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</si>
  <si>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</si>
  <si>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</si>
  <si>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</si>
  <si>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</si>
  <si>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</si>
  <si>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</si>
  <si>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</si>
  <si>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</si>
  <si>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</si>
  <si>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</si>
  <si>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</si>
  <si>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</si>
  <si>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</si>
  <si>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</si>
  <si>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</si>
  <si>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</si>
  <si>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</si>
  <si>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</si>
  <si>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</si>
  <si>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</si>
  <si>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</si>
  <si>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</si>
  <si>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</si>
  <si>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</si>
  <si>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</si>
  <si>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</si>
  <si>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</si>
  <si>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</si>
  <si>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</si>
  <si>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</si>
  <si>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</si>
  <si>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</si>
  <si>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</si>
  <si>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</si>
  <si>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</si>
  <si>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</si>
  <si>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</si>
  <si>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</si>
  <si>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</si>
  <si>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</si>
  <si>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</si>
  <si>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</si>
  <si>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</si>
  <si>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</si>
  <si>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</si>
  <si>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</si>
  <si>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</si>
  <si>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</si>
  <si>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</si>
  <si>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</si>
  <si>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</si>
  <si>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</si>
  <si>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</si>
  <si>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</si>
  <si>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</si>
  <si>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</si>
  <si>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</si>
  <si>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</si>
  <si>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</si>
  <si>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</si>
  <si>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</si>
  <si>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</si>
  <si>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</si>
  <si>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</si>
  <si>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</si>
  <si>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</si>
  <si>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</si>
  <si>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</si>
  <si>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</si>
  <si>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</si>
  <si>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</si>
  <si>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</si>
  <si>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</si>
  <si>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</si>
  <si>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</si>
  <si>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</si>
  <si>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</si>
  <si>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</si>
  <si>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</si>
  <si>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</si>
  <si>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</si>
  <si>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</si>
  <si>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</si>
  <si>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</si>
  <si>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</si>
  <si>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</si>
  <si>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</si>
  <si>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</si>
  <si>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</si>
  <si>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</si>
  <si>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</si>
  <si>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</si>
  <si>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</si>
  <si>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</si>
  <si>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</si>
  <si>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</si>
  <si>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</si>
  <si>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</si>
  <si>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</si>
  <si>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</si>
  <si>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</si>
  <si>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</si>
  <si>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</si>
  <si>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</si>
  <si>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</si>
  <si>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</si>
  <si>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</si>
  <si>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</si>
  <si>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</si>
  <si>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</si>
  <si>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</si>
  <si>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</si>
  <si>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</si>
  <si>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</si>
  <si>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</si>
  <si>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</si>
  <si>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</si>
  <si>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</si>
  <si>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</si>
  <si>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</si>
  <si>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</si>
  <si>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</si>
  <si>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</si>
  <si>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</si>
  <si>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</si>
  <si>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</si>
  <si>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</si>
  <si>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</si>
  <si>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</si>
  <si>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</si>
  <si>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</si>
  <si>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</si>
  <si>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</si>
  <si>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</si>
  <si>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</si>
  <si>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</si>
  <si>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</si>
  <si>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</si>
  <si>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</si>
  <si>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</si>
  <si>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</si>
  <si>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</si>
  <si>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</si>
  <si>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</si>
  <si>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</si>
  <si>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</si>
  <si>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</si>
  <si>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</si>
  <si>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</si>
  <si>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</si>
  <si>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</si>
  <si>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</si>
  <si>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</si>
  <si>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</si>
  <si>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</si>
  <si>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</si>
  <si>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</si>
  <si>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</si>
  <si>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</si>
  <si>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</si>
  <si>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</si>
  <si>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</si>
  <si>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</si>
  <si>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</si>
  <si>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</si>
  <si>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</si>
  <si>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</si>
  <si>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</si>
  <si>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</si>
  <si>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</si>
  <si>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</si>
  <si>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</si>
  <si>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</si>
  <si>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</si>
  <si>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</si>
  <si>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</si>
  <si>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</si>
  <si>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</si>
  <si>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</si>
  <si>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</si>
  <si>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</si>
  <si>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</si>
  <si>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</si>
  <si>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</si>
  <si>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</si>
  <si>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</si>
  <si>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</si>
  <si>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</si>
  <si>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</si>
  <si>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</si>
  <si>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</si>
  <si>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</si>
  <si>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</si>
  <si>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</si>
  <si>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</si>
  <si>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</si>
  <si>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</si>
  <si>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</si>
  <si>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</si>
  <si>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</si>
  <si>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</si>
  <si>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</si>
  <si>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</si>
  <si>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</si>
  <si>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</si>
  <si>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</si>
  <si>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</si>
  <si>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</si>
  <si>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</si>
  <si>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</si>
  <si>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</si>
  <si>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</si>
  <si>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</si>
  <si>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</si>
  <si>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</si>
  <si>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</si>
  <si>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</si>
  <si>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</si>
  <si>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</si>
  <si>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</si>
  <si>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</si>
  <si>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</si>
  <si>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</si>
  <si>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</si>
  <si>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</si>
  <si>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</si>
  <si>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</si>
  <si>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</si>
  <si>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</si>
  <si>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</si>
  <si>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</si>
  <si>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</si>
  <si>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</si>
  <si>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</si>
  <si>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</si>
  <si>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</si>
  <si>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</si>
  <si>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</si>
  <si>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</si>
  <si>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</si>
  <si>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</si>
  <si>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</si>
  <si>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</si>
  <si>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</si>
  <si>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</si>
  <si>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</si>
  <si>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</si>
  <si>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</si>
  <si>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</si>
  <si>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</si>
  <si>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</si>
  <si>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</si>
  <si>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</si>
  <si>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</si>
  <si>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</si>
  <si>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</si>
  <si>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</si>
  <si>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</si>
  <si>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</si>
  <si>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</si>
  <si>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</si>
  <si>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</si>
  <si>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</si>
  <si>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</si>
  <si>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</si>
  <si>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</si>
  <si>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</si>
  <si>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</si>
  <si>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</si>
  <si>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</si>
  <si>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</si>
  <si>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</si>
  <si>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</si>
  <si>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</si>
  <si>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</si>
  <si>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</si>
  <si>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</si>
  <si>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</si>
  <si>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</si>
  <si>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</si>
  <si>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</si>
  <si>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</si>
  <si>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</si>
  <si>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</si>
  <si>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</si>
  <si>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</si>
  <si>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</si>
  <si>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</si>
  <si>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</si>
  <si>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</si>
  <si>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</si>
  <si>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</si>
  <si>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</si>
  <si>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</si>
  <si>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</si>
  <si>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</si>
  <si>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</si>
  <si>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</si>
  <si>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</si>
  <si>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</si>
  <si>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</si>
  <si>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</si>
  <si>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</si>
  <si>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</si>
  <si>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</si>
  <si>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</si>
  <si>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</si>
  <si>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</si>
  <si>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</si>
  <si>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</si>
  <si>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</si>
  <si>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</si>
  <si>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</si>
  <si>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</si>
  <si>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</si>
  <si>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</si>
  <si>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</si>
  <si>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</si>
  <si>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</si>
  <si>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</si>
  <si>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</si>
  <si>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</si>
  <si>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</si>
  <si>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</si>
  <si>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</si>
  <si>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</si>
  <si>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</si>
  <si>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</si>
  <si>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</si>
  <si>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</si>
  <si>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</si>
  <si>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</si>
  <si>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</si>
  <si>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</si>
  <si>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</si>
  <si>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</si>
  <si>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</si>
  <si>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</si>
  <si>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</si>
  <si>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</si>
  <si>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</si>
  <si>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</si>
  <si>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</si>
  <si>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</si>
  <si>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</si>
  <si>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</si>
  <si>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</si>
  <si>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</si>
  <si>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</si>
  <si>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</si>
  <si>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</si>
  <si>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</si>
  <si>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</si>
  <si>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</si>
  <si>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</si>
  <si>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</si>
  <si>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</si>
  <si>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</si>
  <si>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</si>
  <si>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</si>
  <si>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</si>
  <si>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</si>
  <si>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</si>
  <si>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</si>
  <si>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</si>
  <si>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</si>
  <si>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</si>
  <si>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</si>
  <si>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</si>
  <si>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</si>
  <si>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</si>
  <si>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</si>
  <si>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</si>
  <si>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</si>
  <si>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</si>
  <si>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</si>
  <si>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</si>
  <si>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</si>
  <si>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</si>
  <si>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</si>
  <si>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</si>
  <si>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</si>
  <si>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</si>
  <si>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</si>
  <si>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</si>
  <si>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</si>
  <si>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</si>
  <si>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</si>
  <si>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</si>
  <si>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</si>
  <si>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</si>
  <si>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</si>
  <si>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</si>
  <si>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</si>
  <si>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</si>
  <si>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</si>
  <si>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</si>
  <si>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</si>
  <si>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</si>
  <si>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</si>
  <si>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</si>
  <si>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</si>
  <si>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</si>
  <si>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</si>
  <si>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</si>
  <si>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</si>
  <si>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</si>
  <si>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</si>
  <si>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</si>
  <si>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</si>
  <si>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</si>
  <si>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</si>
  <si>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</si>
  <si>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</si>
  <si>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</si>
  <si>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</si>
  <si>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</si>
  <si>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</si>
  <si>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</si>
  <si>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</si>
  <si>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</si>
  <si>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</si>
  <si>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</si>
  <si>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</si>
  <si>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</si>
  <si>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</si>
  <si>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</si>
  <si>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</si>
  <si>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</si>
  <si>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</si>
  <si>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</si>
  <si>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</si>
  <si>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</si>
  <si>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</si>
  <si>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</si>
  <si>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</si>
  <si>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</si>
  <si>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</si>
  <si>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</si>
  <si>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</si>
  <si>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</si>
  <si>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</si>
  <si>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</si>
  <si>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</si>
  <si>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</si>
  <si>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</si>
  <si>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</si>
  <si>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</si>
  <si>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</si>
  <si>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</si>
  <si>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</si>
  <si>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</si>
  <si>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</si>
  <si>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</si>
  <si>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</si>
  <si>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</si>
  <si>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</si>
  <si>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</si>
  <si>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</si>
  <si>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</si>
  <si>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</si>
  <si>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</si>
  <si>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</si>
  <si>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</si>
  <si>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</si>
  <si>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</si>
  <si>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</si>
  <si>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</si>
  <si>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</si>
  <si>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</si>
  <si>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</si>
  <si>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</si>
  <si>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</si>
  <si>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</si>
  <si>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</si>
  <si>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</si>
  <si>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</si>
  <si>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</si>
  <si>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</si>
  <si>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</si>
  <si>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</si>
  <si>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</si>
  <si>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</si>
  <si>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</si>
  <si>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</si>
  <si>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</si>
  <si>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</si>
  <si>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</si>
  <si>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</si>
  <si>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</si>
  <si>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</si>
  <si>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</si>
  <si>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</si>
  <si>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</si>
  <si>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</si>
  <si>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</si>
  <si>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</si>
  <si>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</si>
  <si>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</si>
  <si>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</si>
  <si>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</si>
  <si>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</si>
  <si>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</si>
  <si>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</si>
  <si>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</si>
  <si>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</si>
  <si>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</si>
  <si>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</si>
  <si>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</si>
  <si>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</si>
  <si>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</si>
  <si>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</si>
  <si>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</si>
  <si>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</si>
  <si>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</si>
  <si>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</si>
  <si>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</si>
  <si>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</si>
  <si>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</si>
  <si>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</si>
  <si>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</si>
  <si>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</si>
  <si>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</si>
  <si>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</si>
  <si>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</si>
  <si>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</si>
  <si>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</si>
  <si>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</si>
  <si>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</si>
  <si>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</si>
  <si>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</si>
  <si>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</si>
  <si>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</si>
  <si>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</si>
  <si>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</si>
  <si>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</si>
  <si>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</si>
  <si>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</si>
  <si>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</si>
  <si>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</si>
  <si>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</si>
  <si>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</si>
  <si>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</si>
  <si>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</si>
  <si>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</si>
  <si>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</si>
  <si>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</si>
  <si>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</si>
  <si>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</si>
  <si>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</si>
  <si>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</si>
  <si>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</si>
  <si>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</si>
  <si>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</si>
  <si>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</si>
  <si>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</si>
  <si>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</si>
  <si>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</si>
  <si>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</si>
  <si>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</si>
  <si>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</si>
  <si>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</si>
  <si>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</si>
  <si>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</si>
  <si>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</si>
  <si>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</si>
  <si>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</si>
  <si>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</si>
  <si>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</si>
  <si>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</si>
  <si>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</si>
  <si>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</si>
  <si>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</si>
  <si>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</si>
  <si>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</si>
  <si>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</si>
  <si>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</si>
  <si>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</si>
  <si>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</si>
  <si>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</si>
  <si>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</si>
  <si>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</si>
  <si>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</si>
  <si>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</si>
  <si>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</si>
  <si>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</si>
  <si>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</si>
  <si>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</si>
  <si>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</si>
  <si>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</si>
  <si>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</si>
  <si>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</si>
  <si>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</si>
  <si>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</si>
  <si>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</si>
  <si>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</si>
  <si>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</si>
  <si>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</si>
  <si>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</si>
  <si>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</si>
  <si>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</si>
  <si>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</si>
  <si>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</si>
  <si>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</si>
  <si>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</si>
  <si>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</si>
  <si>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</si>
  <si>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</si>
  <si>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</si>
  <si>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</si>
  <si>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</si>
  <si>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</si>
  <si>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</si>
  <si>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</si>
  <si>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</si>
  <si>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</si>
  <si>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</si>
  <si>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</si>
  <si>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</si>
  <si>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</si>
  <si>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</si>
  <si>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</si>
  <si>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</si>
  <si>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</si>
  <si>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</si>
  <si>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</si>
  <si>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</si>
  <si>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</si>
  <si>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</si>
  <si>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</si>
  <si>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</si>
  <si>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</si>
  <si>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</si>
  <si>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</si>
  <si>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</si>
  <si>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</si>
  <si>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</si>
  <si>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</si>
  <si>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</si>
  <si>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</si>
  <si>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</si>
  <si>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</si>
  <si>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</si>
  <si>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</si>
  <si>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</si>
  <si>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</si>
  <si>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</si>
  <si>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</si>
  <si>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</si>
  <si>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</si>
  <si>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</si>
  <si>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</si>
  <si>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</si>
  <si>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</si>
  <si>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</si>
  <si>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</si>
  <si>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</si>
  <si>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</si>
  <si>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</si>
  <si>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</si>
  <si>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</si>
  <si>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</si>
  <si>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</si>
  <si>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</si>
  <si>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</si>
  <si>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</si>
  <si>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</si>
  <si>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</si>
  <si>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</si>
  <si>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</si>
  <si>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</si>
  <si>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</si>
  <si>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</si>
  <si>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</si>
  <si>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</si>
  <si>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</si>
  <si>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</si>
  <si>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</si>
  <si>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</si>
  <si>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</si>
  <si>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</si>
  <si>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</si>
  <si>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</si>
  <si>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</si>
  <si>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</si>
  <si>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</si>
  <si>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</si>
  <si>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</si>
  <si>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</si>
  <si>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</si>
  <si>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</si>
  <si>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</si>
  <si>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</si>
  <si>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</si>
  <si>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</si>
  <si>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</si>
  <si>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</si>
  <si>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</si>
  <si>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</si>
  <si>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</si>
  <si>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</si>
  <si>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</si>
  <si>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</si>
  <si>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</si>
  <si>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</si>
  <si>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</si>
  <si>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</si>
  <si>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</si>
  <si>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</si>
  <si>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</si>
  <si>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</si>
  <si>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</si>
  <si>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</si>
  <si>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</si>
  <si>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</si>
  <si>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</si>
  <si>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</si>
  <si>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</si>
  <si>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</si>
  <si>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</si>
  <si>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</si>
  <si>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</si>
  <si>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</si>
  <si>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</si>
  <si>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</si>
  <si>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</si>
  <si>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</si>
  <si>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</si>
  <si>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</si>
  <si>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</si>
  <si>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</si>
  <si>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</si>
  <si>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</si>
  <si>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</si>
  <si>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</si>
  <si>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</si>
  <si>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</si>
  <si>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</si>
  <si>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</si>
  <si>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</si>
  <si>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</si>
  <si>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</si>
  <si>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</si>
  <si>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</si>
  <si>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</si>
  <si>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</si>
  <si>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</si>
  <si>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</si>
  <si>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</si>
  <si>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</si>
  <si>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</si>
  <si>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</si>
  <si>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</si>
  <si>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</si>
  <si>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</si>
  <si>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</si>
  <si>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</si>
  <si>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</si>
  <si>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</si>
  <si>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</si>
  <si>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</si>
  <si>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</si>
  <si>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</si>
  <si>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</si>
  <si>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</si>
  <si>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</si>
  <si>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</si>
  <si>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</si>
  <si>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</si>
  <si>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</si>
  <si>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</si>
  <si>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</si>
  <si>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</si>
  <si>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</si>
  <si>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</si>
  <si>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</si>
  <si>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</si>
  <si>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</si>
  <si>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</si>
  <si>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</si>
  <si>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</si>
  <si>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</si>
  <si>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</si>
  <si>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</si>
  <si>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</si>
  <si>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</si>
  <si>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</si>
  <si>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</si>
  <si>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</si>
  <si>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</si>
  <si>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</si>
  <si>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</si>
  <si>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</si>
  <si>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</si>
  <si>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</si>
  <si>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</si>
  <si>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</si>
  <si>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</si>
  <si>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</si>
  <si>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</si>
  <si>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</si>
  <si>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</si>
  <si>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</si>
  <si>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</si>
  <si>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</si>
  <si>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</si>
  <si>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</si>
  <si>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</si>
  <si>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</si>
  <si>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</si>
  <si>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</si>
  <si>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</si>
  <si>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</si>
  <si>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</si>
  <si>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</si>
  <si>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</si>
  <si>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</si>
  <si>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</si>
  <si>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</si>
  <si>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</si>
  <si>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</si>
  <si>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</si>
  <si>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</si>
  <si>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</si>
  <si>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</si>
  <si>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</si>
  <si>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</si>
  <si>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</si>
  <si>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</si>
  <si>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</si>
  <si>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</si>
  <si>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</si>
  <si>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</si>
  <si>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</si>
  <si>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</si>
  <si>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</si>
  <si>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</si>
  <si>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</si>
  <si>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</si>
  <si>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</si>
  <si>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</si>
  <si>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</si>
  <si>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</si>
  <si>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</si>
  <si>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</si>
  <si>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</si>
  <si>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</si>
  <si>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</si>
  <si>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</si>
  <si>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</si>
  <si>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</si>
  <si>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</si>
  <si>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</si>
  <si>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</si>
  <si>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</si>
  <si>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</si>
  <si>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</si>
  <si>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</si>
  <si>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</si>
  <si>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</si>
  <si>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</si>
  <si>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</si>
  <si>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</si>
  <si>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</si>
  <si>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</si>
  <si>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</si>
  <si>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</si>
  <si>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</si>
  <si>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</si>
  <si>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</si>
  <si>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</si>
  <si>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</si>
  <si>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</si>
  <si>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</si>
  <si>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</si>
  <si>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</si>
  <si>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</si>
  <si>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</si>
  <si>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</si>
  <si>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</si>
  <si>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</si>
  <si>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</si>
  <si>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</si>
  <si>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</si>
  <si>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</si>
  <si>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</si>
  <si>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</si>
  <si>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</si>
  <si>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</si>
  <si>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</si>
  <si>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</si>
  <si>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</si>
  <si>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</si>
  <si>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</si>
  <si>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</si>
  <si>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</si>
  <si>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</si>
  <si>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</si>
  <si>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</si>
  <si>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</si>
  <si>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</si>
  <si>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</si>
  <si>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</si>
  <si>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</si>
  <si>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</si>
  <si>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</si>
  <si>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</si>
  <si>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</si>
  <si>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</si>
  <si>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</si>
  <si>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</si>
  <si>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</si>
  <si>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</si>
  <si>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</si>
  <si>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</si>
  <si>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</si>
  <si>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</si>
  <si>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</si>
  <si>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</si>
  <si>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</si>
  <si>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</si>
  <si>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</si>
  <si>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</si>
  <si>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</si>
  <si>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</si>
  <si>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</si>
  <si>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</si>
  <si>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</si>
  <si>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</si>
  <si>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</si>
  <si>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</si>
  <si>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</si>
  <si>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</si>
  <si>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</si>
  <si>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</si>
  <si>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</si>
  <si>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</si>
  <si>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</si>
  <si>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</si>
  <si>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</si>
  <si>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</si>
  <si>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</si>
  <si>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</si>
  <si>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</si>
  <si>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</si>
  <si>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</si>
  <si>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</si>
  <si>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</si>
  <si>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</si>
  <si>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</si>
  <si>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</si>
  <si>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</si>
  <si>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</si>
  <si>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</si>
  <si>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</si>
  <si>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</si>
  <si>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</si>
  <si>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</si>
  <si>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</si>
  <si>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</si>
  <si>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</si>
  <si>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</si>
  <si>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</si>
  <si>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</si>
  <si>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</si>
  <si>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</si>
  <si>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</si>
  <si>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</si>
  <si>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</si>
  <si>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</si>
  <si>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</si>
  <si>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</si>
  <si>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</si>
  <si>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</si>
  <si>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</si>
  <si>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</si>
  <si>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</si>
  <si>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</si>
  <si>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</si>
  <si>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</si>
  <si>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</si>
  <si>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</si>
  <si>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</si>
  <si>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</si>
  <si>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</si>
  <si>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</si>
  <si>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</si>
  <si>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</si>
  <si>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</si>
  <si>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</si>
  <si>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</si>
  <si>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</si>
  <si>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</si>
  <si>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</si>
  <si>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</si>
  <si>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</si>
  <si>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</si>
  <si>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</si>
  <si>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</si>
  <si>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</si>
  <si>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</si>
  <si>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</si>
  <si>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</si>
  <si>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</si>
  <si>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</si>
  <si>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</si>
  <si>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</si>
  <si>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</si>
  <si>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</si>
  <si>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</si>
  <si>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</si>
  <si>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</si>
  <si>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</si>
  <si>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</si>
  <si>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</si>
  <si>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</si>
  <si>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</si>
  <si>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</si>
  <si>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</si>
  <si>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</si>
  <si>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</si>
  <si>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</si>
  <si>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</si>
  <si>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</si>
  <si>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</si>
  <si>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</si>
  <si>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</si>
  <si>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</si>
  <si>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</si>
  <si>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</si>
  <si>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</si>
  <si>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</si>
  <si>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</si>
  <si>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</si>
  <si>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</si>
  <si>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</si>
  <si>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</si>
  <si>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</si>
  <si>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</si>
  <si>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</si>
  <si>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</si>
  <si>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</si>
  <si>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</si>
  <si>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</si>
  <si>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</si>
  <si>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</si>
  <si>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</si>
  <si>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</si>
  <si>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</si>
  <si>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</si>
  <si>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</si>
  <si>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</si>
  <si>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</si>
  <si>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</si>
  <si>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</si>
  <si>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</si>
  <si>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</si>
  <si>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</si>
  <si>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</si>
  <si>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</si>
  <si>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</si>
  <si>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</si>
  <si>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</si>
  <si>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</si>
  <si>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</si>
  <si>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</si>
  <si>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</si>
  <si>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</si>
  <si>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</si>
  <si>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</si>
  <si>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</si>
  <si>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</si>
  <si>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</si>
  <si>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</si>
  <si>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</si>
  <si>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</si>
  <si>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</si>
  <si>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</si>
  <si>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</si>
  <si>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</si>
  <si>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</si>
  <si>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</si>
  <si>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</si>
  <si>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</si>
  <si>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</si>
  <si>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</si>
  <si>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</si>
  <si>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</si>
  <si>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</si>
  <si>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</si>
  <si>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</si>
  <si>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</si>
  <si>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</si>
  <si>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</si>
  <si>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</si>
  <si>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</si>
  <si>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</si>
  <si>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</si>
  <si>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</si>
  <si>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</si>
  <si>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</si>
  <si>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</si>
  <si>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</si>
  <si>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</si>
  <si>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</si>
  <si>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</si>
  <si>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</si>
  <si>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</si>
  <si>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</si>
  <si>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</si>
  <si>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</si>
  <si>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</si>
  <si>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</si>
  <si>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</si>
  <si>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</si>
  <si>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</si>
  <si>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</si>
  <si>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</si>
  <si>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</si>
  <si>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</si>
  <si>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</si>
  <si>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</si>
  <si>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</si>
  <si>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</si>
  <si>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</si>
  <si>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</si>
  <si>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</si>
  <si>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</si>
  <si>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</si>
  <si>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</si>
  <si>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</si>
  <si>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</si>
  <si>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</si>
  <si>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</si>
  <si>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</si>
  <si>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</si>
  <si>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</si>
  <si>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</si>
  <si>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</si>
  <si>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</si>
  <si>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</si>
  <si>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</si>
  <si>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</si>
  <si>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</si>
  <si>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</si>
  <si>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</si>
  <si>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</si>
  <si>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</si>
  <si>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</si>
  <si>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</si>
  <si>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</si>
  <si>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</si>
  <si>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</si>
  <si>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</si>
  <si>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</si>
  <si>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</si>
  <si>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</si>
  <si>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</si>
  <si>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</si>
  <si>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</si>
  <si>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</si>
  <si>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</si>
  <si>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</si>
  <si>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</si>
  <si>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</si>
  <si>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</si>
  <si>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</si>
  <si>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</si>
  <si>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</si>
  <si>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</si>
  <si>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</si>
  <si>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</si>
  <si>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</si>
  <si>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</si>
  <si>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</si>
  <si>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</si>
  <si>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</si>
  <si>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</si>
  <si>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</si>
  <si>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</si>
  <si>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</si>
  <si>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</si>
  <si>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</si>
  <si>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</si>
  <si>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</si>
  <si>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</si>
  <si>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</si>
  <si>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</si>
  <si>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</si>
  <si>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</si>
  <si>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</si>
  <si>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</si>
  <si>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</si>
  <si>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</si>
  <si>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</si>
  <si>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</si>
  <si>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</si>
  <si>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</si>
  <si>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</si>
  <si>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</si>
  <si>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</si>
  <si>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</si>
  <si>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</si>
  <si>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</si>
  <si>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</si>
  <si>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</si>
  <si>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</si>
  <si>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</si>
  <si>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</si>
  <si>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</si>
  <si>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</si>
  <si>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</si>
  <si>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</si>
  <si>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</si>
  <si>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</si>
  <si>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</si>
  <si>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</si>
  <si>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</si>
  <si>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</si>
  <si>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</si>
  <si>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</si>
  <si>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</si>
  <si>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</si>
  <si>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</si>
  <si>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</si>
  <si>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</si>
  <si>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</si>
  <si>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</si>
  <si>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</si>
  <si>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</si>
  <si>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</si>
  <si>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</si>
  <si>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</si>
  <si>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</si>
  <si>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</si>
  <si>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</si>
  <si>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</si>
  <si>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</si>
  <si>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</si>
  <si>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</si>
  <si>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</si>
  <si>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</si>
  <si>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</si>
  <si>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</si>
  <si>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</si>
  <si>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</si>
  <si>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</si>
  <si>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</si>
  <si>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</si>
  <si>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</si>
  <si>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</si>
  <si>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</si>
  <si>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</si>
  <si>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</si>
  <si>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</si>
  <si>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</si>
  <si>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</si>
  <si>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</si>
  <si>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</si>
  <si>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</si>
  <si>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</si>
  <si>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</si>
  <si>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</si>
  <si>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</si>
  <si>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</si>
  <si>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</si>
  <si>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</si>
  <si>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</si>
  <si>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</si>
  <si>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</si>
  <si>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</si>
  <si>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</si>
  <si>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</si>
  <si>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</si>
  <si>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</si>
  <si>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</si>
  <si>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</si>
  <si>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</si>
  <si>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</si>
  <si>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</si>
  <si>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</si>
  <si>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</si>
  <si>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</si>
  <si>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</si>
  <si>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</si>
  <si>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</si>
  <si>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</si>
  <si>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</si>
  <si>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</si>
  <si>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</si>
  <si>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</si>
  <si>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</si>
  <si>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</si>
  <si>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</si>
  <si>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</si>
  <si>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</si>
  <si>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</si>
  <si>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</si>
  <si>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</si>
  <si>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</si>
  <si>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</si>
  <si>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</si>
  <si>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</si>
  <si>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</si>
  <si>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</si>
  <si>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</si>
  <si>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</si>
  <si>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</si>
  <si>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</si>
  <si>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</si>
  <si>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</si>
  <si>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</si>
  <si>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</si>
  <si>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</si>
  <si>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</si>
  <si>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</si>
  <si>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</si>
  <si>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</si>
  <si>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</si>
  <si>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</si>
  <si>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</si>
  <si>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</si>
  <si>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</si>
  <si>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</si>
  <si>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</si>
  <si>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</si>
  <si>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</si>
  <si>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</si>
  <si>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</si>
  <si>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</si>
  <si>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</si>
  <si>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</si>
  <si>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</si>
  <si>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</si>
  <si>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</si>
  <si>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</si>
  <si>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</si>
  <si>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</si>
  <si>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</si>
  <si>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</si>
  <si>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</si>
  <si>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</si>
  <si>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</si>
  <si>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</si>
  <si>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</si>
  <si>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</si>
  <si>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</si>
  <si>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</si>
  <si>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</si>
  <si>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</si>
  <si>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</si>
  <si>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</si>
  <si>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</si>
  <si>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</si>
  <si>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</si>
  <si>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</si>
  <si>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</si>
  <si>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</si>
  <si>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</si>
  <si>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</si>
  <si>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</si>
  <si>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</si>
  <si>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</si>
  <si>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</si>
  <si>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</si>
  <si>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</si>
  <si>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</si>
  <si>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</si>
  <si>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</si>
  <si>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</si>
  <si>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</si>
  <si>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</si>
  <si>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</si>
  <si>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</si>
  <si>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</si>
  <si>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</si>
  <si>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</si>
  <si>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</si>
  <si>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</si>
  <si>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</si>
  <si>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</si>
  <si>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</si>
  <si>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</si>
  <si>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</si>
  <si>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</si>
  <si>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</si>
  <si>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</si>
  <si>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</si>
  <si>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</si>
  <si>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</si>
  <si>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</si>
  <si>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</si>
  <si>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</si>
  <si>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</si>
  <si>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</si>
  <si>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</si>
  <si>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</si>
  <si>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</si>
  <si>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</si>
  <si>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</si>
  <si>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</si>
  <si>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</si>
  <si>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</si>
  <si>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</si>
  <si>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</si>
  <si>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</si>
  <si>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</si>
  <si>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</si>
  <si>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</si>
  <si>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</si>
  <si>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</si>
  <si>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</si>
  <si>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</si>
  <si>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</si>
  <si>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</si>
  <si>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</si>
  <si>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</si>
  <si>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</si>
  <si>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</si>
  <si>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</si>
  <si>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</si>
  <si>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</si>
  <si>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</si>
  <si>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</si>
  <si>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</si>
  <si>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</si>
  <si>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</si>
  <si>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</si>
  <si>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</si>
  <si>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</si>
  <si>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</si>
  <si>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</si>
  <si>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</si>
  <si>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</si>
  <si>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</si>
  <si>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</si>
  <si>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</si>
  <si>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</si>
  <si>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</si>
  <si>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</si>
  <si>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</si>
  <si>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</si>
  <si>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</si>
  <si>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</si>
  <si>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</si>
  <si>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</si>
  <si>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</si>
  <si>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</si>
  <si>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</si>
  <si>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</si>
  <si>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</si>
  <si>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</si>
  <si>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</si>
  <si>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</si>
  <si>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</si>
  <si>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</si>
  <si>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</si>
  <si>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</si>
  <si>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</si>
  <si>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</si>
  <si>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</si>
  <si>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</si>
  <si>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</si>
  <si>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</si>
  <si>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</si>
  <si>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</si>
  <si>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</si>
  <si>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</si>
  <si>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</si>
  <si>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</si>
  <si>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</si>
  <si>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</si>
  <si>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</si>
  <si>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</si>
  <si>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</si>
  <si>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</si>
  <si>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</si>
  <si>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</si>
  <si>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</si>
  <si>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</si>
  <si>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</si>
  <si>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</si>
  <si>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</si>
  <si>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</si>
  <si>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</si>
  <si>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</si>
  <si>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</si>
  <si>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</si>
  <si>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</si>
  <si>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</si>
  <si>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</si>
  <si>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</si>
  <si>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</si>
  <si>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</si>
  <si>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</si>
  <si>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</si>
  <si>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</si>
  <si>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</si>
  <si>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</si>
  <si>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</si>
  <si>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</si>
  <si>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</si>
  <si>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</si>
  <si>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</si>
  <si>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</si>
  <si>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</si>
  <si>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</si>
  <si>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</si>
  <si>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</si>
  <si>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</si>
  <si>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</si>
  <si>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</si>
  <si>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</si>
  <si>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</si>
  <si>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</si>
  <si>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</si>
  <si>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</si>
  <si>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</si>
  <si>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</si>
  <si>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</si>
  <si>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</si>
  <si>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</si>
  <si>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</si>
  <si>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</si>
  <si>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</si>
  <si>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</si>
  <si>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</si>
  <si>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</si>
  <si>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</si>
  <si>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</si>
  <si>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</si>
  <si>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</si>
  <si>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</si>
  <si>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</si>
  <si>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</si>
  <si>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</si>
  <si>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</si>
  <si>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</si>
  <si>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</si>
  <si>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</si>
  <si>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</si>
  <si>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</si>
  <si>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</si>
  <si>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</si>
  <si>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</si>
  <si>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</si>
  <si>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</si>
  <si>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</si>
  <si>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</si>
  <si>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</si>
  <si>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</si>
  <si>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</si>
  <si>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</si>
  <si>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</si>
  <si>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</si>
  <si>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</si>
  <si>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</si>
  <si>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</si>
  <si>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</si>
  <si>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</si>
  <si>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</si>
  <si>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</si>
  <si>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</si>
  <si>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</si>
  <si>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</si>
  <si>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</si>
  <si>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</si>
  <si>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</si>
  <si>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</si>
  <si>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</si>
  <si>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</si>
  <si>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</si>
  <si>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</si>
  <si>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</si>
  <si>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</si>
  <si>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</si>
  <si>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</si>
  <si>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</si>
  <si>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</si>
  <si>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</si>
  <si>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</si>
  <si>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</si>
  <si>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</si>
  <si>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</si>
  <si>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</si>
  <si>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</si>
  <si>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</si>
  <si>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</si>
  <si>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</si>
  <si>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</si>
  <si>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</si>
  <si>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</si>
  <si>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</si>
  <si>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</si>
  <si>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</si>
  <si>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</si>
  <si>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</si>
  <si>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</si>
  <si>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</si>
  <si>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</si>
  <si>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</si>
  <si>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</si>
  <si>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</si>
  <si>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</si>
  <si>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</si>
  <si>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</si>
  <si>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</si>
  <si>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</si>
  <si>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</si>
  <si>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</si>
  <si>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</si>
  <si>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</si>
  <si>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</si>
  <si>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</si>
  <si>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</si>
  <si>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</si>
  <si>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</si>
  <si>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</si>
  <si>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</si>
  <si>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</si>
  <si>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</si>
  <si>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</si>
  <si>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</si>
  <si>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</si>
  <si>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</si>
  <si>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</si>
  <si>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</si>
  <si>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</si>
  <si>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</si>
  <si>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</si>
  <si>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</si>
  <si>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</si>
  <si>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</si>
  <si>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</si>
  <si>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</si>
  <si>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</si>
  <si>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</si>
  <si>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</si>
  <si>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</si>
  <si>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</si>
  <si>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</si>
  <si>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</si>
  <si>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</si>
  <si>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</si>
  <si>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</si>
  <si>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</si>
  <si>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</si>
  <si>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</si>
  <si>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</si>
  <si>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</si>
  <si>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</si>
  <si>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</si>
  <si>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</si>
  <si>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</si>
  <si>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</si>
  <si>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</si>
  <si>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</si>
  <si>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</si>
  <si>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</si>
  <si>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</si>
  <si>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</si>
  <si>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</si>
  <si>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</si>
  <si>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</si>
  <si>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</si>
  <si>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</si>
  <si>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</si>
  <si>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</si>
  <si>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</si>
  <si>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</si>
  <si>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</si>
  <si>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</si>
  <si>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</si>
  <si>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</si>
  <si>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</si>
  <si>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</si>
  <si>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</si>
  <si>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</si>
  <si>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</si>
  <si>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</si>
  <si>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</si>
  <si>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</si>
  <si>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</si>
  <si>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</si>
  <si>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</si>
  <si>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</si>
  <si>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</si>
  <si>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</si>
  <si>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</si>
  <si>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</si>
  <si>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</si>
  <si>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</si>
  <si>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</si>
  <si>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</si>
  <si>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</si>
  <si>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</si>
  <si>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</si>
  <si>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</si>
  <si>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</si>
  <si>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</si>
  <si>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</si>
  <si>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</si>
  <si>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</si>
  <si>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</si>
  <si>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</si>
  <si>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</si>
  <si>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</si>
  <si>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</si>
  <si>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</si>
  <si>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</si>
  <si>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</si>
  <si>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</si>
  <si>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</si>
  <si>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</si>
  <si>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</si>
  <si>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</si>
  <si>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</si>
  <si>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</si>
  <si>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</si>
  <si>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</si>
  <si>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</si>
  <si>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</si>
  <si>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</si>
  <si>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</si>
  <si>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</si>
  <si>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</si>
  <si>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</si>
  <si>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</si>
  <si>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</si>
  <si>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</si>
  <si>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</si>
  <si>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</si>
  <si>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</si>
  <si>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</si>
  <si>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</si>
  <si>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</si>
  <si>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</si>
  <si>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</si>
  <si>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</si>
  <si>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</si>
  <si>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</si>
  <si>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</si>
  <si>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</si>
  <si>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</si>
  <si>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</si>
  <si>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</si>
  <si>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PCM-20251119-00000193</t>
  </si>
  <si>
    <t>90 min</t>
  </si>
  <si>
    <t xml:space="preserve"> PCM-20250215-00000830 </t>
  </si>
  <si>
    <t>LTE site still down and  site located in aramco area access issue need special permission</t>
  </si>
  <si>
    <t>PCM-20251119-00000083</t>
  </si>
  <si>
    <t>access issue, site located in family building and owner phone closed</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</si>
  <si>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</si>
  <si>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</si>
  <si>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</si>
  <si>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</si>
  <si>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</si>
  <si>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</si>
  <si>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</si>
  <si>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</si>
  <si>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PCM-20251119-00000076</t>
  </si>
  <si>
    <t>EM team at site TS</t>
  </si>
  <si>
    <t>PCM-20251118-00002052</t>
  </si>
  <si>
    <t xml:space="preserve">Site located in deep desert &amp; dangerous area , under night access / team will check morning 			</t>
  </si>
  <si>
    <t>TT-20251118-01473</t>
  </si>
  <si>
    <t xml:space="preserve">ETA 5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</si>
</sst>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theme="1"/>
      <name val="Aptos"/>
      <charset val="1"/>
    </font>
    <font>
      <sz val="12"/>
      <color rgb="FF000000"/>
      <name val="Arial"/>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
      <patternFill patternType="solid">
        <fgColor rgb="FFDEEAF6"/>
        <bgColor rgb="FF000000"/>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26" fillId="0" borderId="8" xfId="0" applyFont="1" applyBorder="1"/>
    <xf numFmtId="0" fontId="33" fillId="0" borderId="0" xfId="0" applyFont="1" applyAlignment="1">
      <alignment wrapText="1"/>
    </xf>
    <xf numFmtId="0" fontId="34" fillId="20" borderId="1" xfId="0" applyFont="1" applyFill="1" applyBorder="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5" totalsRowShown="0" headerRowDxfId="157" dataDxfId="156" headerRowBorderDxfId="154" tableBorderDxfId="155" totalsRowBorderDxfId="153">
  <autoFilter ref="A1:CJ19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01" totalsRowShown="0" headerRowDxfId="48" dataDxfId="47" headerRowBorderDxfId="45" tableBorderDxfId="46" totalsRowBorderDxfId="44">
  <autoFilter ref="A1:L50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7" totalsRowShown="0" headerRowDxfId="31" dataDxfId="30" headerRowBorderDxfId="28" tableBorderDxfId="29">
  <autoFilter ref="A1:L16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8" totalsRowShown="0" headerRowDxfId="15" dataDxfId="14" headerRowBorderDxfId="12" tableBorderDxfId="13">
  <autoFilter ref="A1:L6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7"/>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317.17093391203525</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9"/>
      <c r="E3" s="130"/>
      <c r="F3" s="127"/>
      <c r="G3" s="131">
        <f ca="1">IFERROR(NOW()-F3,"")</f>
        <v>45980.119359837961</v>
      </c>
      <c r="H3" s="127"/>
      <c r="I3" s="129" t="str">
        <f>IFERROR(VLOOKUP(D3,DB!A:F,6,0),"")</f>
        <v/>
      </c>
      <c r="J3" s="129" t="str">
        <f>IFERROR(VLOOKUP(D3,DB!A:G,7,0),"")</f>
        <v/>
      </c>
      <c r="K3" s="132"/>
      <c r="L3" s="133" t="str">
        <f>IFERROR(VLOOKUP(D3,DB!A:I,9,0),"")</f>
        <v/>
      </c>
    </row>
    <row r="4" spans="1:15" ht="15" customHeight="1">
      <c r="A4" s="128"/>
      <c r="B4" s="129" t="str">
        <f>IFERROR(VLOOKUP(D9,DB!A:K,11,0),"")</f>
        <v/>
      </c>
      <c r="C4" s="129"/>
      <c r="D4" s="129"/>
      <c r="E4" s="130"/>
      <c r="F4" s="127"/>
      <c r="G4" s="131">
        <f ca="1">IFERROR(NOW()-F4,"")</f>
        <v>45980.119359837961</v>
      </c>
      <c r="H4" s="127"/>
      <c r="I4" s="129" t="str">
        <f>IFERROR(VLOOKUP(D9,DB!A:F,6,0),"")</f>
        <v/>
      </c>
      <c r="J4" s="129" t="str">
        <f>IFERROR(VLOOKUP(D9,DB!A:G,7,0),"")</f>
        <v/>
      </c>
      <c r="K4" s="132"/>
      <c r="L4" s="133" t="str">
        <f>IFERROR(VLOOKUP(D9,DB!A:I,9,0),"")</f>
        <v/>
      </c>
    </row>
    <row r="5" spans="1:15" ht="15" customHeight="1">
      <c r="A5" s="128"/>
      <c r="B5" s="129" t="str">
        <f>IFERROR(VLOOKUP(D10,DB!A:K,11,0),"")</f>
        <v/>
      </c>
      <c r="C5" s="129"/>
      <c r="D5" s="129"/>
      <c r="E5" s="130"/>
      <c r="F5" s="127"/>
      <c r="G5" s="131">
        <f ca="1">IFERROR(NOW()-F5,"")</f>
        <v>45980.119359837961</v>
      </c>
      <c r="H5" s="127"/>
      <c r="I5" s="129" t="str">
        <f>IFERROR(VLOOKUP(D10,DB!A:F,6,0),"")</f>
        <v/>
      </c>
      <c r="J5" s="129" t="str">
        <f>IFERROR(VLOOKUP(D10,DB!A:G,7,0),"")</f>
        <v/>
      </c>
      <c r="K5" s="132"/>
      <c r="L5" s="133" t="str">
        <f>IFERROR(VLOOKUP(D10,DB!A:I,9,0),"")</f>
        <v/>
      </c>
    </row>
    <row r="6" spans="1:15" ht="15" customHeight="1">
      <c r="A6" s="128"/>
      <c r="B6" s="129" t="str">
        <f>IFERROR(VLOOKUP(D11,DB!A:K,11,0),"")</f>
        <v/>
      </c>
      <c r="C6" s="129"/>
      <c r="D6" s="129"/>
      <c r="E6" s="130"/>
      <c r="F6" s="127"/>
      <c r="G6" s="131">
        <f ca="1">IFERROR(NOW()-F6,"")</f>
        <v>45980.119359837961</v>
      </c>
      <c r="H6" s="127"/>
      <c r="I6" s="129" t="str">
        <f>IFERROR(VLOOKUP(D11,DB!A:F,6,0),"")</f>
        <v/>
      </c>
      <c r="J6" s="129" t="str">
        <f>IFERROR(VLOOKUP(D11,DB!A:G,7,0),"")</f>
        <v/>
      </c>
      <c r="K6" s="132"/>
      <c r="L6" s="133" t="str">
        <f>IFERROR(VLOOKUP(D11,DB!A:I,9,0),"")</f>
        <v/>
      </c>
    </row>
    <row r="7" spans="1:15" ht="15" customHeight="1">
      <c r="A7" s="128"/>
      <c r="B7" s="129" t="str">
        <f>IFERROR(VLOOKUP(D12,DB!A:K,11,0),"")</f>
        <v/>
      </c>
      <c r="C7" s="129"/>
      <c r="D7" s="129"/>
      <c r="E7" s="130"/>
      <c r="F7" s="127"/>
      <c r="G7" s="131">
        <f ca="1">IFERROR(NOW()-F7,"")</f>
        <v>45980.119359837961</v>
      </c>
      <c r="H7" s="127"/>
      <c r="I7" s="129" t="str">
        <f>IFERROR(VLOOKUP(D12,DB!A:F,6,0),"")</f>
        <v/>
      </c>
      <c r="J7" s="129" t="str">
        <f>IFERROR(VLOOKUP(D12,DB!A:G,7,0),"")</f>
        <v/>
      </c>
      <c r="K7" s="132"/>
      <c r="L7" s="133" t="str">
        <f>IFERROR(VLOOKUP(D12,DB!A:I,9,0),"")</f>
        <v/>
      </c>
    </row>
    <row r="8" spans="1:15" ht="15" customHeight="1">
      <c r="A8" s="128"/>
      <c r="B8" s="129" t="str">
        <f>IFERROR(VLOOKUP(D13,DB!A:K,11,0),"")</f>
        <v/>
      </c>
      <c r="C8" s="129"/>
      <c r="D8" s="129"/>
      <c r="E8" s="130"/>
      <c r="F8" s="127"/>
      <c r="G8" s="131">
        <f ca="1">IFERROR(NOW()-F8,"")</f>
        <v>45980.119359837961</v>
      </c>
      <c r="H8" s="127"/>
      <c r="I8" s="129" t="str">
        <f>IFERROR(VLOOKUP(D13,DB!A:F,6,0),"")</f>
        <v/>
      </c>
      <c r="J8" s="129" t="str">
        <f>IFERROR(VLOOKUP(D13,DB!A:G,7,0),"")</f>
        <v/>
      </c>
      <c r="K8" s="132"/>
      <c r="L8" s="133" t="str">
        <f>IFERROR(VLOOKUP(D13,DB!A:I,9,0),"")</f>
        <v/>
      </c>
    </row>
    <row r="9" spans="1:15" ht="15" customHeight="1">
      <c r="A9" s="128"/>
      <c r="B9" s="129" t="str">
        <f>IFERROR(VLOOKUP(D14,DB!A:K,11,0),"")</f>
        <v/>
      </c>
      <c r="C9" s="129"/>
      <c r="D9" s="129"/>
      <c r="E9" s="130"/>
      <c r="F9" s="127"/>
      <c r="G9" s="131">
        <f ca="1">IFERROR(NOW()-F9,"")</f>
        <v>45980.119359837961</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45980.119359837961</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45980.119359837961</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45980.119359837961</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45980.119359837961</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45980.119359837961</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45980.119359837961</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45980.119359837961</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45980.119359837961</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45980.119359837961</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45980.119359837961</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45980.119359837961</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45980.119359837961</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45980.119359837961</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45980.119359837961</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45980.119359837961</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45980.119359837961</v>
      </c>
      <c r="H25" s="127"/>
      <c r="I25" s="129" t="str">
        <f>IFERROR(VLOOKUP(D30,DB!A:F,6,0),"")</f>
        <v/>
      </c>
      <c r="J25" s="129" t="str">
        <f>IFERROR(VLOOKUP(D30,DB!A:G,7,0),"")</f>
        <v/>
      </c>
      <c r="K25" s="132"/>
      <c r="L25" s="133" t="str">
        <f>IFERROR(VLOOKUP(D30,DB!A:I,9,0),"")</f>
        <v/>
      </c>
    </row>
    <row r="26" spans="1:12" ht="15" customHeight="1">
      <c r="A26" s="128"/>
      <c r="B26" s="129" t="str">
        <f>IFERROR(VLOOKUP(D31,DB!A:K,11,0),"")</f>
        <v/>
      </c>
      <c r="C26" s="129"/>
      <c r="D26" s="129"/>
      <c r="E26" s="130"/>
      <c r="F26" s="127"/>
      <c r="G26" s="131">
        <f ca="1">IFERROR(NOW()-F26,"")</f>
        <v>45980.119359837961</v>
      </c>
      <c r="H26" s="127"/>
      <c r="I26" s="129" t="str">
        <f>IFERROR(VLOOKUP(D31,DB!A:F,6,0),"")</f>
        <v/>
      </c>
      <c r="J26" s="129" t="str">
        <f>IFERROR(VLOOKUP(D31,DB!A:G,7,0),"")</f>
        <v/>
      </c>
      <c r="K26" s="132"/>
      <c r="L26" s="133" t="str">
        <f>IFERROR(VLOOKUP(D31,DB!A:I,9,0),"")</f>
        <v/>
      </c>
    </row>
    <row r="27" spans="1:12" ht="15" customHeight="1">
      <c r="A27" s="128"/>
      <c r="B27" s="129" t="str">
        <f>IFERROR(VLOOKUP(#REF!,DB!A:K,11,0),"")</f>
        <v/>
      </c>
      <c r="C27" s="129"/>
      <c r="D27" s="129"/>
      <c r="E27" s="130"/>
      <c r="F27" s="127"/>
      <c r="G27" s="131">
        <f ca="1">IFERROR(NOW()-F27,"")</f>
        <v>45980.119359837961</v>
      </c>
      <c r="H27" s="127"/>
      <c r="I27" s="129" t="str">
        <f>IFERROR(VLOOKUP(#REF!,DB!A:F,6,0),"")</f>
        <v/>
      </c>
      <c r="J27" s="129" t="str">
        <f>IFERROR(VLOOKUP(#REF!,DB!A:G,7,0),"")</f>
        <v/>
      </c>
      <c r="K27" s="132"/>
      <c r="L27" s="133" t="str">
        <f>IFERROR(VLOOKUP(#REF!,DB!A:I,9,0),"")</f>
        <v/>
      </c>
    </row>
    <row r="28" spans="1:12" ht="15" customHeight="1">
      <c r="A28" s="128"/>
      <c r="B28" s="129" t="str">
        <f>IFERROR(VLOOKUP(#REF!,DB!A:K,11,0),"")</f>
        <v/>
      </c>
      <c r="C28" s="129"/>
      <c r="D28" s="129"/>
      <c r="E28" s="130"/>
      <c r="F28" s="127"/>
      <c r="G28" s="131">
        <f ca="1">IFERROR(NOW()-F28,"")</f>
        <v>45980.119359837961</v>
      </c>
      <c r="H28" s="127"/>
      <c r="I28" s="129" t="str">
        <f>IFERROR(VLOOKUP(#REF!,DB!A:F,6,0),"")</f>
        <v/>
      </c>
      <c r="J28" s="129" t="str">
        <f>IFERROR(VLOOKUP(#REF!,DB!A:G,7,0),"")</f>
        <v/>
      </c>
      <c r="K28" s="132"/>
      <c r="L28" s="133" t="str">
        <f>IFERROR(VLOOKUP(#REF!,DB!A:I,9,0),"")</f>
        <v/>
      </c>
    </row>
    <row r="29" spans="1:12" ht="15" customHeight="1">
      <c r="A29" s="128"/>
      <c r="B29" s="129" t="str">
        <f>IFERROR(VLOOKUP(#REF!,DB!A:K,11,0),"")</f>
        <v/>
      </c>
      <c r="C29" s="129"/>
      <c r="D29" s="129"/>
      <c r="E29" s="130"/>
      <c r="F29" s="127"/>
      <c r="G29" s="131">
        <f ca="1">IFERROR(NOW()-F29,"")</f>
        <v>45980.119359837961</v>
      </c>
      <c r="H29" s="127"/>
      <c r="I29" s="129" t="str">
        <f>IFERROR(VLOOKUP(#REF!,DB!A:F,6,0),"")</f>
        <v/>
      </c>
      <c r="J29" s="129" t="str">
        <f>IFERROR(VLOOKUP(#REF!,DB!A:G,7,0),"")</f>
        <v/>
      </c>
      <c r="K29" s="132"/>
      <c r="L29" s="133" t="str">
        <f>IFERROR(VLOOKUP(#REF!,DB!A:I,9,0),"")</f>
        <v/>
      </c>
    </row>
    <row r="30" spans="1:12" ht="15" customHeight="1">
      <c r="A30" s="128"/>
      <c r="B30" s="129" t="str">
        <f>IFERROR(VLOOKUP(#REF!,DB!A:K,11,0),"")</f>
        <v/>
      </c>
      <c r="C30" s="129"/>
      <c r="D30" s="129"/>
      <c r="E30" s="130"/>
      <c r="F30" s="127"/>
      <c r="G30" s="131">
        <f ca="1">IFERROR(NOW()-F30,"")</f>
        <v>45980.119359837961</v>
      </c>
      <c r="H30" s="127"/>
      <c r="I30" s="129" t="str">
        <f>IFERROR(VLOOKUP(#REF!,DB!A:F,6,0),"")</f>
        <v/>
      </c>
      <c r="J30" s="129" t="str">
        <f>IFERROR(VLOOKUP(#REF!,DB!A:G,7,0),"")</f>
        <v/>
      </c>
      <c r="K30" s="132"/>
      <c r="L30" s="133" t="str">
        <f>IFERROR(VLOOKUP(#REF!,DB!A:I,9,0),"")</f>
        <v/>
      </c>
    </row>
    <row r="31" spans="1:12" ht="15" customHeight="1">
      <c r="A31" s="128"/>
      <c r="B31" s="129" t="str">
        <f>IFERROR(VLOOKUP(#REF!,DB!A:K,11,0),"")</f>
        <v/>
      </c>
      <c r="C31" s="129"/>
      <c r="D31" s="129"/>
      <c r="E31" s="130"/>
      <c r="F31" s="127"/>
      <c r="G31" s="131">
        <f ca="1">IFERROR(NOW()-F31,"")</f>
        <v>45980.119359837961</v>
      </c>
      <c r="H31" s="127"/>
      <c r="I31" s="129" t="str">
        <f>IFERROR(VLOOKUP(#REF!,DB!A:F,6,0),"")</f>
        <v/>
      </c>
      <c r="J31" s="129" t="str">
        <f>IFERROR(VLOOKUP(#REF!,DB!A:G,7,0),"")</f>
        <v/>
      </c>
      <c r="K31" s="132"/>
      <c r="L31" s="133" t="str">
        <f>IFERROR(VLOOKUP(#REF!,DB!A:I,9,0),"")</f>
        <v/>
      </c>
    </row>
    <row r="32" spans="1:12" ht="15" customHeight="1">
      <c r="A32" s="128"/>
      <c r="B32" s="129" t="str">
        <f>IFERROR(VLOOKUP(D32,DB!A:K,11,0),"")</f>
        <v/>
      </c>
      <c r="C32" s="129"/>
      <c r="D32" s="129"/>
      <c r="E32" s="130"/>
      <c r="F32" s="127"/>
      <c r="G32" s="131">
        <f ca="1">IFERROR(NOW()-F32,"")</f>
        <v>45980.119359837961</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45980.119359837961</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45980.119359837961</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45980.119359837961</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45980.119359837961</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45980.119359837961</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45980.119359837961</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45980.119359837961</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45980.119359837961</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45980.119359837961</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45980.119359837961</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45980.119359837961</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45980.119359837961</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45980.119359837961</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45980.119359837961</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45980.119359837961</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45980.119359837961</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45980.119359837961</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45980.119359837961</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45980.119359837961</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45980.119359837961</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45980.119359837961</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45980.119359837961</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45980.119359837961</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45980.119359837961</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45980.119359837961</v>
      </c>
      <c r="H57" s="127"/>
      <c r="I57" s="129" t="str">
        <f>IFERROR(VLOOKUP(D57,DB!A:F,6,0),"")</f>
        <v/>
      </c>
      <c r="J57" s="129" t="str">
        <f>IFERROR(VLOOKUP(D57,DB!A:G,7,0),"")</f>
        <v/>
      </c>
      <c r="K57" s="132"/>
      <c r="L57" s="133" t="str">
        <f>IFERROR(VLOOKUP(D57,DB!A:I,9,0),"")</f>
        <v/>
      </c>
    </row>
  </sheetData>
  <customSheetViews>
    <customSheetView guid="{F6042A99-DD27-4453-835D-0834D95730CC}" filter="1" showAutoFilter="1">
      <pageMargins left="0" right="0" top="0" bottom="0" header="0" footer="0"/>
      <autoFilter ref="B1:M1" xr:uid="{0D89D6FC-00A7-4DEA-9994-5A846CEC3A9D}"/>
    </customSheetView>
  </customSheetViews>
  <dataValidations count="2">
    <dataValidation allowBlank="1" showInputMessage="1" showErrorMessage="1" sqref="E1" xr:uid="{5DBA255D-CDD9-49FB-AD3C-AF70AB4EE696}"/>
    <dataValidation type="list" allowBlank="1" showInputMessage="1" showErrorMessage="1" sqref="E2:E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5"/>
  <sheetViews>
    <sheetView workbookViewId="0">
      <pane ySplit="1" topLeftCell="A2" activePane="bottomLeft" state="frozen"/>
      <selection pane="bottomLeft" activeCell="A6" sqref="A6:XFD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4"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155.11952187499992</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s="140" customFormat="1" ht="31.5" customHeight="1">
      <c r="A4" s="101" t="s">
        <v>39105</v>
      </c>
      <c r="B4" s="18" t="str">
        <f>IFERROR(VLOOKUP(D4,DB!A:K,11,0),"")</f>
        <v>R2</v>
      </c>
      <c r="C4" s="61">
        <v>1</v>
      </c>
      <c r="D4" s="18" t="s">
        <v>22400</v>
      </c>
      <c r="E4" s="84" t="s">
        <v>39021</v>
      </c>
      <c r="F4" s="103">
        <v>45980.113946759258</v>
      </c>
      <c r="G4" s="104">
        <f ca="1">IFERROR(NOW()-F4,"-")</f>
        <v>5.4130787029862404E-3</v>
      </c>
      <c r="H4" s="103">
        <v>45980.109085648146</v>
      </c>
      <c r="I4" s="18" t="str">
        <f>IFERROR(VLOOKUP(D4,DB!A:F,6,0),"")</f>
        <v>SCECO</v>
      </c>
      <c r="J4" s="18" t="str">
        <f>IFERROR(VLOOKUP(D4,DB!A:G,7,0),"")</f>
        <v>Weak</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41"/>
      <c r="E5" s="102"/>
      <c r="F5" s="103"/>
      <c r="G5" s="104">
        <f ca="1">IFERROR(NOW()-F5,"-")</f>
        <v>45980.119359837961</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42"/>
      <c r="E6" s="102"/>
      <c r="F6" s="103"/>
      <c r="G6" s="104">
        <f ca="1">IFERROR(NOW()-F6,"-")</f>
        <v>45980.119359837961</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45980.119359837961</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45980.119359837961</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45980.119359837961</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45980.119359837961</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45980.119359837961</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45980.119359837961</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45980.119359837961</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45980.119359837961</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45980.119359837961</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45980.119359837961</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45980.119359837961</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45980.119359837961</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45980.119359837961</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45980.119359837961</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45980.119359837961</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45980.119359837961</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45980.119359837961</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45980.119359837961</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45980.119359837961</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45980.119359837961</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45980.119359837961</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45980.119359837961</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45980.119359837961</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45980.119359837961</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45980.119359837961</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45980.119359837961</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45980.119359837961</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45980.119359837961</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45980.119359837961</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45980.119359837961</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45980.119359837961</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45980.119359837961</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45980.119359837961</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45980.119359837961</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45980.119359837961</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45980.119359837961</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45980.119359837961</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45980.119359837961</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45980.119359837961</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45980.119359837961</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45980.119359837961</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45980.119359837961</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45980.119359837961</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45980.119359837961</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45980.119359837961</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45980.119359837961</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45980.119359837961</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45980.119359837961</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45980.119359837961</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45980.119359837961</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45980.119359837961</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45980.119359837961</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45980.119359837961</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45980.119359837961</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45980.119359837961</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45980.119359837961</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45980.119359837961</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45980.119359837961</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45980.119359837961</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45980.119359837961</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45980.119359837961</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45980.119359837961</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45980.119359837961</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45980.119359837961</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45980.119359837961</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45980.119359837961</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45980.119359837961</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45980.119359837961</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45980.119359837961</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45980.119359837961</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45980.119359837961</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45980.119359837961</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45980.119359837961</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45980.119359837961</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45980.119359837961</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45980.119359837961</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45980.119359837961</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45980.119359837961</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45980.119359837961</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45980.119359837961</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45980.119359837961</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45980.119359837961</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45980.119359837961</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45980.119359837961</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45980.119359837961</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45980.119359837961</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45980.119359837961</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45980.119359837961</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45980.119359837961</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45980.119359837961</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45980.119359837961</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45980.119359837961</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45980.119359837961</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45980.119359837961</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45980.119359837961</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45980.119359837961</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45980.119359837961</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45980.119359837961</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45980.119359837961</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45980.119359837961</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45980.119359837961</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45980.119359837961</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45980.119359837961</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45980.119359837961</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45980.119359837961</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45980.119359837961</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45980.119359837961</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45980.119359837961</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45980.119359837961</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45980.119359837961</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45980.119359837961</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45980.119359837961</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45980.119359837961</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45980.119359837961</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45980.119359837961</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45980.119359837961</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45980.119359837961</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45980.119359837961</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45980.119359837961</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45980.119359837961</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45980.119359837961</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45980.119359837961</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45980.119359837961</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45980.119359837961</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45980.119359837961</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45980.119359837961</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45980.119359837961</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45980.119359837961</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45980.119359837961</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45980.119359837961</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45980.119359837961</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45980.119359837961</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45980.119359837961</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45980.119359837961</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45980.119359837961</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45980.119359837961</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45980.119359837961</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45980.119359837961</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45980.119359837961</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45980.119359837961</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45980.119359837961</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45980.119359837961</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45980.119359837961</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45980.119359837961</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45980.119359837961</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45980.119359837961</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45980.119359837961</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45980.119359837961</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45980.119359837961</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45980.119359837961</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45980.119359837961</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45980.119359837961</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45980.119359837961</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45980.119359837961</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45980.119359837961</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45980.119359837961</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45980.119359837961</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45980.119359837961</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45980.119359837961</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45980.119359837961</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45980.119359837961</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45980.119359837961</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45980.119359837961</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45980.119359837961</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45980.119359837961</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45980.119359837961</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45980.119359837961</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45980.119359837961</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45980.119359837961</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45980.119359837961</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45980.119359837961</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45980.119359837961</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45980.119359837961</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45980.119359837961</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45980.119359837961</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45980.119359837961</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45980.119359837961</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45980.119359837961</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45980.119359837961</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45980.119359837961</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45980.119359837961</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45980.119359837961</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45980.119359837961</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45980.119359837961</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45980.119359837961</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45980.119359837961</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45980.119359837961</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45980.119359837961</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45980.119359837961</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sheetData>
  <dataValidations count="2">
    <dataValidation allowBlank="1" showInputMessage="1" showErrorMessage="1" sqref="E1" xr:uid="{4D935161-CDD3-4592-B877-3FB59C99E142}"/>
    <dataValidation type="list" allowBlank="1" showInputMessage="1" showErrorMessage="1" sqref="E3:E19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61"/>
      <c r="E2" s="61"/>
      <c r="F2" s="20"/>
      <c r="G2" s="21">
        <f t="shared" ref="G2:G3" ca="1" si="0">IFERROR(NOW()-F2,"-")</f>
        <v>45980.119359837961</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45980.119359837961</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45980.119359837961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45980.119359837961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45980.119359837961</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45980.119359837961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45980.119359837961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45980.119359837961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45980.119359837961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45980.119359837961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45980.119359837961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45980.119359837961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45980.119359837961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45980.119359837961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45980.119359837961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45980.119359837961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45980.119359837961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45980.119359837961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45980.119359837961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45980.119359837961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45980.119359837961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45980.119359837961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45980.119359837961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45980.119359837961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45980.119359837961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45980.119359837961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45980.119359837961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45980.119359837961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45980.119359837961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45980.119359837961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45980.119359837961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45980.119359837961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45980.119359837961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45980.119359837961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45980.119359837961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45980.119359837961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45980.119359837961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45980.119359837961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45980.119359837961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45980.119359837961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45980.119359837961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45980.119359837961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45980.119359837961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45980.119359837961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45980.119359837961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45980.119359837961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45980.119359837961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45980.119359837961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45980.119359837961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45980.119359837961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45980.119359837961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45980.119359837961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45980.119359837961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45980.119359837961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45980.119359837961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45980.119359837961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45980.119359837961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45980.119359837961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45980.119359837961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45980.119359837961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45980.119359837961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45980.119359837961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45980.119359837961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45980.119359837961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45980.119359837961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45980.119359837961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45980.119359837961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45980.119359837961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45980.119359837961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45980.119359837961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45980.119359837961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45980.119359837961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45980.119359837961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45980.119359837961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45980.119359837961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45980.119359837961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45980.119359837961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45980.119359837961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45980.119359837961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45980.119359837961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45980.119359837961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45980.119359837961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45980.119359837961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45980.119359837961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45980.119359837961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45980.119359837961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45980.119359837961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45980.119359837961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45980.119359837961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45980.119359837961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45980.119359837961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45980.119359837961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45980.119359837961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45980.119359837961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45980.119359837961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45980.119359837961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45980.119359837961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45980.119359837961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45980.119359837961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45980.119359837961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45980.119359837961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45980.119359837961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45980.119359837961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45980.119359837961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45980.119359837961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45980.119359837961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45980.119359837961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45980.119359837961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45980.119359837961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45980.119359837961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45980.119359837961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45980.119359837961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45980.119359837961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45980.119359837961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45980.119359837961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45980.119359837961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45980.119359837961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45980.119359837961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45980.119359837961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45980.119359837961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45980.119359837961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45980.119359837961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45980.119359837961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45980.119359837961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45980.119359837961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45980.119359837961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45980.119359837961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45980.119359837961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45980.119359837961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45980.119359837961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45980.119359837961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45980.119359837961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45980.119359837961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45980.119359837961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45980.119359837961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45980.119359837961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45980.119359837961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45980.119359837961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45980.119359837961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45980.119359837961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45980.119359837961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45980.119359837961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45980.119359837961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45980.119359837961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45980.119359837961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45980.119359837961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45980.119359837961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45980.119359837961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45980.119359837961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45980.119359837961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45980.119359837961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45980.119359837961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45980.119359837961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45980.119359837961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45980.119359837961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45980.119359837961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45980.119359837961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45980.119359837961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45980.119359837961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45980.119359837961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45980.119359837961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45980.119359837961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45980.119359837961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45980.119359837961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45980.119359837961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45980.119359837961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45980.119359837961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45980.119359837961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45980.119359837961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45980.119359837961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45980.119359837961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45980.119359837961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45980.119359837961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45980.119359837961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45980.119359837961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45980.119359837961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45980.119359837961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45980.119359837961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45980.119359837961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45980.119359837961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45980.119359837961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45980.119359837961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45980.119359837961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45980.119359837961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45980.119359837961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45980.119359837961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45980.119359837961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45980.119359837961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45980.119359837961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45980.119359837961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45980.119359837961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45980.119359837961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45980.119359837961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45980.119359837961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45980.119359837961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45980.119359837961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45980.119359837961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45980.119359837961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45980.119359837961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45980.119359837961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45980.119359837961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45980.119359837961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45980.119359837961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45980.119359837961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45980.119359837961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45980.119359837961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45980.119359837961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45980.119359837961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45980.119359837961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45980.119359837961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45980.119359837961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45980.119359837961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45980.119359837961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45980.119359837961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45980.119359837961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45980.119359837961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45980.119359837961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45980.119359837961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45980.119359837961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45980.119359837961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45980.119359837961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45980.119359837961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45980.119359837961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45980.119359837961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45980.119359837961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45980.119359837961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45980.119359837961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45980.119359837961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45980.119359837961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45980.119359837961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45980.119359837961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45980.119359837961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45980.119359837961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45980.119359837961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45980.119359837961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45980.119359837961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45980.119359837961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45980.119359837961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45980.119359837961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45980.119359837961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45980.119359837961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45980.119359837961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45980.119359837961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45980.119359837961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45980.119359837961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45980.119359837961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45980.119359837961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45980.119359837961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45980.119359837961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45980.119359837961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45980.119359837961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45980.119359837961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45980.119359837961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45980.119359837961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45980.119359837961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45980.119359837961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45980.119359837961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45980.119359837961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45980.119359837961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45980.119359837961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45980.119359837961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45980.119359837961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45980.119359837961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45980.119359837961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45980.119359837961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45980.119359837961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45980.119359837961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45980.119359837961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45980.119359837961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45980.119359837961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45980.119359837961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45980.119359837961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45980.119359837961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45980.119359837961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45980.119359837961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45980.119359837961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45980.119359837961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45980.119359837961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45980.119359837961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45980.119359837961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45980.119359837961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45980.119359837961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45980.119359837961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45980.119359837961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45980.119359837961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45980.119359837961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45980.119359837961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45980.119359837961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45980.119359837961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45980.119359837961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45980.119359837961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45980.119359837961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45980.119359837961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45980.119359837961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45980.119359837961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45980.119359837961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45980.119359837961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45980.119359837961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45980.119359837961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45980.119359837961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45980.119359837961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45980.119359837961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45980.119359837961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45980.119359837961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45980.119359837961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45980.119359837961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45980.119359837961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45980.119359837961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45980.119359837961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45980.119359837961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45980.119359837961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45980.119359837961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45980.119359837961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45980.119359837961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45980.119359837961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45980.119359837961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45980.119359837961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45980.119359837961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45980.119359837961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45980.119359837961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45980.119359837961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45980.119359837961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45980.119359837961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45980.119359837961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45980.119359837961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45980.119359837961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45980.119359837961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45980.119359837961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45980.119359837961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45980.119359837961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45980.119359837961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45980.119359837961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45980.119359837961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45980.119359837961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45980.119359837961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45980.119359837961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45980.119359837961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45980.119359837961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45980.119359837961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45980.119359837961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45980.119359837961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45980.119359837961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45980.119359837961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45980.119359837961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45980.119359837961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45980.119359837961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45980.119359837961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45980.119359837961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45980.119359837961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45980.119359837961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45980.119359837961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45980.119359837961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45980.119359837961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45980.119359837961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45980.119359837961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45980.119359837961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45980.119359837961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45980.119359837961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45980.119359837961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45980.119359837961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45980.119359837961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45980.119359837961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45980.119359837961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45980.119359837961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45980.119359837961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45980.119359837961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45980.119359837961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45980.119359837961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45980.119359837961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45980.119359837961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45980.119359837961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45980.119359837961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45980.119359837961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45980.119359837961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45980.119359837961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45980.119359837961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45980.119359837961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45980.119359837961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45980.119359837961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45980.119359837961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45980.119359837961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45980.119359837961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45980.119359837961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45980.119359837961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45980.119359837961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45980.119359837961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45980.119359837961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45980.119359837961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45980.119359837961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45980.119359837961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45980.119359837961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45980.119359837961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45980.119359837961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45980.119359837961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45980.119359837961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45980.119359837961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45980.119359837961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45980.119359837961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45980.119359837961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45980.119359837961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45980.119359837961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45980.119359837961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45980.119359837961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45980.119359837961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45980.119359837961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45980.119359837961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45980.119359837961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45980.119359837961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45980.119359837961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45980.119359837961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45980.119359837961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45980.119359837961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45980.119359837961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45980.119359837961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45980.119359837961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45980.119359837961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45980.119359837961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45980.119359837961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45980.119359837961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45980.119359837961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45980.119359837961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45980.119359837961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45980.119359837961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45980.119359837961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45980.119359837961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45980.119359837961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45980.119359837961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45980.119359837961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45980.119359837961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45980.119359837961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45980.119359837961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45980.119359837961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45980.119359837961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45980.119359837961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45980.119359837961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45980.119359837961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45980.119359837961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45980.119359837961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45980.119359837961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45980.119359837961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45980.119359837961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45980.119359837961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45980.119359837961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45980.119359837961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45980.119359837961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45980.119359837961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45980.119359837961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45980.119359837961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45980.119359837961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45980.119359837961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45980.119359837961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45980.119359837961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45980.119359837961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45980.119359837961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45980.119359837961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45980.119359837961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45980.119359837961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45980.119359837961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45980.119359837961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45980.119359837961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45980.119359837961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45980.119359837961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45980.119359837961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45980.119359837961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45980.119359837961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45980.119359837961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45980.119359837961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45980.119359837961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45980.119359837961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45980.119359837961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45980.119359837961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45980.119359837961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45980.119359837961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45980.119359837961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45980.119359837961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45980.119359837961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45980.119359837961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45980.119359837961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45980.119359837961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45980.119359837961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45980.119359837961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45980.119359837961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45980.119359837961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45980.119359837961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45980.119359837961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45980.119359837961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45980.119359837961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45980.119359837961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45980.119359837961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45980.119359837961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45980.119359837961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45980.119359837961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45980.119359837961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45980.119359837961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45980.119359837961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45980.119359837961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45980.119359837961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45980.119359837961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45980.119359837961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45980.119359837961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45980.119359837961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45980.119359837961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45980.119359837961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45980.119359837961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45980.119359837961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45980.119359837961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45980.119359837961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45980.119359837961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45980.119359837961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45980.119359837961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45980.119359837961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45980.119359837961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45980.119359837961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45980.119359837961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45980.119359837961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45980.119359837961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45980.119359837961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45980.119359837961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45980.119359837961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45980.119359837961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45980.119359837961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45980.119359837961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45980.119359837961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45980.119359837961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45980.119359837961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45980.119359837961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45980.119359837961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45980.119359837961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45980.119359837961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45980.119359837961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45980.119359837961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45980.119359837961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45980.119359837961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45980.119359837961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45980.119359837961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45980.119359837961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45980.119359837961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45980.119359837961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45980.119359837961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45980.119359837961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45980.119359837961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45980.119359837961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45980.119359837961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45980.119359837961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45980.119359837961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45980.119359837961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45980.119359837961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45980.119359837961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45980.119359837961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45980.119359837961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45980.119359837961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45980.119359837961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45980.119359837961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45980.119359837961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45980.119359837961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45980.119359837961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45980.119359837961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45980.119359837961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45980.119359837961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45980.119359837961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45980.119359837961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45980.119359837961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45980.119359837961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45980.119359837961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45980.119359837961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45980.119359837961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45980.119359837961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45980.119359837961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45980.119359837961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45980.119359837961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45980.119359837961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45980.119359837961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45980.119359837961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45980.119359837961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45980.119359837961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45980.119359837961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45980.119359837961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45980.119359837961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45980.119359837961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45980.119359837961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45980.119359837961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45980.119359837961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45980.119359837961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45980.119359837961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45980.119359837961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45980.119359837961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45980.119359837961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45980.119359837961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45980.119359837961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45980.119359837961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45980.119359837961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45980.119359837961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45980.119359837961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45980.119359837961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45980.119359837961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45980.119359837961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45980.119359837961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45980.119359837961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45980.119359837961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45980.119359837961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45980.119359837961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45980.119359837961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45980.119359837961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45980.119359837961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45980.119359837961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45980.119359837961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45980.119359837961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45980.119359837961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45980.119359837961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45980.119359837961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45980.119359837961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45980.119359837961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45980.119359837961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45980.119359837961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45980.119359837961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45980.119359837961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45980.119359837961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45980.119359837961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45980.119359837961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45980.119359837961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45980.119359837961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45980.119359837961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45980.119359837961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45980.119359837961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45980.119359837961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45980.119359837961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45980.119359837961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45980.119359837961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45980.119359837961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45980.119359837961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45980.119359837961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45980.119359837961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45980.119359837961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45980.119359837961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45980.119359837961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45980.119359837961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45980.119359837961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45980.119359837961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45980.119359837961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45980.119359837961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45980.119359837961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45980.119359837961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45980.119359837961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45980.119359837961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45980.119359837961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45980.119359837961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45980.119359837961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45980.119359837961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45980.119359837961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45980.119359837961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45980.119359837961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45980.119359837961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45980.119359837961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45980.119359837961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45980.119359837961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45980.119359837961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45980.119359837961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45980.119359837961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45980.119359837961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45980.119359837961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45980.119359837961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45980.119359837961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45980.119359837961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45980.119359837961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45980.119359837961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45980.119359837961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45980.119359837961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45980.119359837961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45980.119359837961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45980.119359837961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45980.119359837961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45980.119359837961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45980.119359837961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45980.119359837961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45980.119359837961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45980.119359837961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45980.119359837961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45980.119359837961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45980.119359837961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45980.119359837961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45980.119359837961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45980.119359837961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45980.119359837961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45980.119359837961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45980.119359837961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45980.119359837961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45980.119359837961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45980.119359837961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45980.119359837961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45980.119359837961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45980.119359837961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45980.119359837961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45980.119359837961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45980.119359837961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45980.119359837961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45980.119359837961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45980.119359837961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45980.119359837961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45980.119359837961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45980.119359837961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45980.119359837961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45980.119359837961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45980.119359837961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45980.119359837961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45980.119359837961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45980.119359837961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45980.119359837961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45980.119359837961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45980.119359837961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45980.119359837961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45980.119359837961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45980.119359837961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45980.119359837961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45980.119359837961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45980.119359837961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45980.119359837961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45980.119359837961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45980.119359837961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45980.119359837961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45980.119359837961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45980.119359837961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45980.119359837961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45980.119359837961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45980.119359837961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45980.119359837961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45980.119359837961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45980.119359837961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45980.119359837961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45980.119359837961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45980.119359837961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45980.119359837961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45980.119359837961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45980.119359837961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45980.119359837961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45980.119359837961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45980.119359837961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45980.119359837961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45980.119359837961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45980.119359837961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45980.119359837961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45980.119359837961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45980.119359837961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45980.119359837961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45980.119359837961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45980.119359837961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45980.119359837961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45980.119359837961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45980.119359837961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45980.119359837961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45980.119359837961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45980.119359837961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45980.119359837961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45980.119359837961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45980.119359837961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45980.119359837961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45980.119359837961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45980.119359837961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45980.119359837961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45980.119359837961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45980.119359837961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45980.119359837961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45980.119359837961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45980.119359837961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45980.119359837961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45980.119359837961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45980.119359837961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45980.119359837961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45980.119359837961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45980.119359837961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45980.119359837961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45980.119359837961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45980.119359837961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45980.119359837961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45980.119359837961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45980.119359837961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45980.119359837961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45980.119359837961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45980.119359837961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45980.119359837961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45980.119359837961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45980.119359837961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45980.119359837961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45980.119359837961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45980.119359837961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45980.119359837961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45980.119359837961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45980.119359837961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45980.119359837961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45980.119359837961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45980.119359837961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45980.119359837961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45980.119359837961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45980.119359837961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45980.119359837961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45980.119359837961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45980.119359837961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45980.119359837961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45980.119359837961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45980.119359837961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45980.119359837961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45980.119359837961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45980.119359837961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45980.119359837961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45980.119359837961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45980.119359837961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45980.119359837961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45980.119359837961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45980.119359837961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45980.119359837961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45980.119359837961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45980.119359837961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45980.119359837961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45980.119359837961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45980.119359837961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45980.119359837961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45980.119359837961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45980.119359837961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45980.119359837961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45980.119359837961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45980.119359837961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45980.119359837961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45980.119359837961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45980.119359837961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45980.119359837961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45980.119359837961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45980.119359837961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45980.119359837961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45980.119359837961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45980.119359837961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45980.119359837961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45980.119359837961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45980.119359837961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45980.119359837961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45980.119359837961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45980.119359837961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45980.119359837961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45980.119359837961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45980.119359837961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45980.119359837961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45980.119359837961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45980.119359837961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45980.119359837961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45980.119359837961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45980.119359837961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45980.119359837961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45980.119359837961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45980.119359837961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45980.119359837961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45980.119359837961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45980.119359837961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45980.119359837961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45980.119359837961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45980.119359837961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45980.119359837961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45980.119359837961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45980.119359837961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45980.119359837961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45980.119359837961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45980.119359837961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45980.119359837961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45980.119359837961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45980.119359837961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45980.119359837961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45980.119359837961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45980.119359837961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45980.119359837961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45980.119359837961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45980.119359837961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45980.119359837961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45980.119359837961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45980.119359837961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45980.119359837961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45980.119359837961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45980.119359837961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45980.119359837961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45980.119359837961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45980.119359837961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45980.119359837961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45980.119359837961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45980.119359837961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45980.119359837961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45980.119359837961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45980.119359837961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45980.119359837961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45980.119359837961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45980.119359837961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45980.119359837961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45980.119359837961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45980.119359837961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45980.119359837961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45980.119359837961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45980.119359837961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45980.119359837961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45980.119359837961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45980.119359837961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45980.119359837961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45980.119359837961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45980.119359837961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45980.119359837961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45980.119359837961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45980.119359837961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45980.119359837961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45980.119359837961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45980.119359837961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45980.119359837961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45980.119359837961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45980.119359837961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45980.119359837961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45980.119359837961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45980.119359837961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45980.119359837961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45980.119359837961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45980.119359837961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45980.119359837961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45980.119359837961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45980.119359837961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45980.119359837961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45980.119359837961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45980.119359837961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45980.119359837961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45980.119359837961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45980.119359837961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45980.119359837961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45980.119359837961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45980.119359837961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45980.119359837961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45980.119359837961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45980.119359837961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45980.119359837961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45980.119359837961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45980.119359837961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45980.119359837961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45980.119359837961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45980.119359837961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45980.119359837961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45980.119359837961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45980.119359837961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45980.119359837961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45980.119359837961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45980.119359837961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45980.119359837961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45980.119359837961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45980.119359837961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45980.119359837961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45980.119359837961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45980.119359837961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45980.119359837961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45980.119359837961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45980.119359837961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45980.119359837961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45980.119359837961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45980.119359837961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45980.119359837961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45980.119359837961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45980.119359837961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45980.119359837961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45980.119359837961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45980.119359837961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45980.119359837961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45980.119359837961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45980.119359837961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45980.119359837961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45980.119359837961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45980.119359837961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45980.119359837961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45980.119359837961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45980.119359837961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45980.119359837961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45980.119359837961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45980.119359837961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45980.119359837961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45980.119359837961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45980.119359837961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45980.119359837961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45980.119359837961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45980.119359837961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45980.119359837961</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1"/>
  <sheetViews>
    <sheetView workbookViewId="0">
      <selection activeCell="K11" sqref="K1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276.63864224536519</v>
      </c>
      <c r="H2" s="95">
        <v>45703.474768518521</v>
      </c>
      <c r="I2" s="95" t="str">
        <f>IFERROR(VLOOKUP(D2,DB!A:F,6,0),"")</f>
        <v>SCECO</v>
      </c>
      <c r="J2" s="95" t="str">
        <f>IFERROR(VLOOKUP(D2,DB!A:G,7,0),"")</f>
        <v>Dead</v>
      </c>
      <c r="K2" s="97" t="s">
        <v>39108</v>
      </c>
      <c r="L2" s="91" t="str">
        <f>IFERROR(VLOOKUP(D2,DB!A:I,9,0),"")</f>
        <v>Latis</v>
      </c>
    </row>
    <row r="3" spans="1:16" ht="15" customHeight="1">
      <c r="A3" s="113" t="s">
        <v>39109</v>
      </c>
      <c r="B3" s="113" t="str">
        <f>IFERROR(VLOOKUP(D3,DB!A:K,11,0),"")</f>
        <v>R4</v>
      </c>
      <c r="C3" s="93">
        <v>1</v>
      </c>
      <c r="D3" s="91" t="s">
        <v>36966</v>
      </c>
      <c r="E3" s="94" t="s">
        <v>39100</v>
      </c>
      <c r="F3" s="95">
        <v>45980.052881944444</v>
      </c>
      <c r="G3" s="96">
        <f ca="1">IFERROR(NOW()-F3,"")</f>
        <v>6.6477893517003395E-2</v>
      </c>
      <c r="H3" s="95">
        <v>45980.056087962963</v>
      </c>
      <c r="I3" s="113" t="str">
        <f>IFERROR(VLOOKUP(D3,DB!A:F,6,0),"")</f>
        <v>SCECO</v>
      </c>
      <c r="J3" s="113" t="str">
        <f>IFERROR(VLOOKUP(D3,DB!A:G,7,0),"")</f>
        <v>Dead</v>
      </c>
      <c r="K3" s="97" t="s">
        <v>39110</v>
      </c>
      <c r="L3" s="91" t="str">
        <f>IFERROR(VLOOKUP(D3,DB!A:I,9,0),"")</f>
        <v>Latis</v>
      </c>
    </row>
    <row r="4" spans="1:16" ht="15" customHeight="1">
      <c r="A4" s="113"/>
      <c r="B4" s="113" t="str">
        <f>IFERROR(VLOOKUP(D4,DB!A:K,11,0),"")</f>
        <v/>
      </c>
      <c r="C4" s="93"/>
      <c r="D4" s="91"/>
      <c r="E4" s="94"/>
      <c r="F4" s="95"/>
      <c r="G4" s="96">
        <f ca="1">IFERROR(NOW()-F4,"")</f>
        <v>45980.119359837961</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ca="1">IFERROR(NOW()-F5,"")</f>
        <v>45980.119359837961</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45980.119359837961</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45980.119359837961</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45980.119359837961</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ref="G9:G71" ca="1" si="0">IFERROR(NOW()-F9,"")</f>
        <v>45980.119359837961</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45980.119359837961</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45980.119359837961</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45980.119359837961</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45980.119359837961</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45980.119359837961</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45980.119359837961</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45980.119359837961</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45980.119359837961</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45980.119359837961</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45980.119359837961</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45980.119359837961</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45980.119359837961</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45980.119359837961</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45980.119359837961</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45980.119359837961</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45980.119359837961</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45980.119359837961</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45980.119359837961</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45980.119359837961</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45980.119359837961</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45980.119359837961</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45980.119359837961</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45980.119359837961</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45980.119359837961</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45980.119359837961</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45980.119359837961</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45980.119359837961</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45980.119359837961</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45980.119359837961</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45980.119359837961</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45980.119359837961</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45980.119359837961</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45980.119359837961</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45980.119359837961</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45980.119359837961</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45980.119359837961</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45980.119359837961</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45980.119359837961</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45980.119359837961</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45980.119359837961</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45980.119359837961</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45980.119359837961</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45980.119359837961</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45980.119359837961</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45980.119359837961</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45980.119359837961</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45980.119359837961</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45980.119359837961</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45980.119359837961</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45980.119359837961</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45980.119359837961</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45980.119359837961</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45980.119359837961</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45980.119359837961</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45980.119359837961</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45980.119359837961</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45980.119359837961</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45980.119359837961</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45980.119359837961</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45980.119359837961</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45980.119359837961</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45980.119359837961</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ref="G72:G135" ca="1" si="1">IFERROR(NOW()-F72,"")</f>
        <v>45980.119359837961</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45980.119359837961</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45980.119359837961</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45980.119359837961</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45980.119359837961</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45980.119359837961</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45980.119359837961</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45980.119359837961</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45980.119359837961</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45980.119359837961</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45980.119359837961</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45980.119359837961</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45980.119359837961</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45980.119359837961</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45980.119359837961</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45980.119359837961</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45980.119359837961</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45980.119359837961</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45980.119359837961</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45980.119359837961</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45980.119359837961</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45980.119359837961</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45980.119359837961</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45980.119359837961</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45980.119359837961</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45980.119359837961</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45980.119359837961</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45980.119359837961</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45980.119359837961</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45980.119359837961</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45980.119359837961</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45980.119359837961</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45980.119359837961</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45980.119359837961</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45980.119359837961</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45980.119359837961</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45980.119359837961</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45980.119359837961</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45980.119359837961</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45980.119359837961</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45980.119359837961</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45980.119359837961</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45980.119359837961</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45980.119359837961</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45980.119359837961</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45980.119359837961</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45980.119359837961</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45980.119359837961</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45980.119359837961</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45980.119359837961</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45980.119359837961</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45980.119359837961</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45980.119359837961</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45980.119359837961</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45980.119359837961</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45980.119359837961</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45980.119359837961</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45980.119359837961</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45980.119359837961</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45980.119359837961</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45980.119359837961</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45980.119359837961</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45980.119359837961</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45980.119359837961</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ref="G136:G199" ca="1" si="2">IFERROR(NOW()-F136,"")</f>
        <v>45980.119359837961</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45980.119359837961</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45980.119359837961</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45980.119359837961</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45980.119359837961</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45980.119359837961</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45980.119359837961</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45980.119359837961</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45980.119359837961</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45980.119359837961</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45980.119359837961</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45980.119359837961</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45980.119359837961</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45980.119359837961</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45980.119359837961</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45980.119359837961</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45980.119359837961</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45980.119359837961</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45980.119359837961</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45980.119359837961</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45980.119359837961</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45980.119359837961</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45980.119359837961</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45980.119359837961</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45980.119359837961</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45980.119359837961</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45980.119359837961</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45980.119359837961</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45980.119359837961</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45980.119359837961</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45980.119359837961</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45980.119359837961</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45980.119359837961</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45980.119359837961</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45980.119359837961</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45980.119359837961</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45980.119359837961</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45980.119359837961</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45980.119359837961</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45980.119359837961</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45980.119359837961</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45980.119359837961</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45980.119359837961</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45980.119359837961</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45980.119359837961</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45980.119359837961</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45980.119359837961</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45980.119359837961</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45980.119359837961</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45980.119359837961</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45980.119359837961</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45980.119359837961</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45980.119359837961</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45980.119359837961</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45980.119359837961</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45980.119359837961</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45980.119359837961</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45980.119359837961</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45980.119359837961</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45980.119359837961</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45980.119359837961</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45980.119359837961</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45980.119359837961</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45980.119359837961</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ref="G200:G263" ca="1" si="3">IFERROR(NOW()-F200,"")</f>
        <v>45980.119359837961</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45980.119359837961</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45980.119359837961</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45980.119359837961</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45980.119359837961</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45980.119359837961</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45980.119359837961</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45980.119359837961</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45980.119359837961</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45980.119359837961</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45980.119359837961</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45980.119359837961</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45980.119359837961</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45980.119359837961</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45980.119359837961</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45980.119359837961</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45980.119359837961</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45980.119359837961</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45980.119359837961</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45980.119359837961</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45980.119359837961</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45980.119359837961</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45980.119359837961</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45980.119359837961</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45980.119359837961</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45980.119359837961</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45980.119359837961</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45980.119359837961</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45980.119359837961</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45980.119359837961</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45980.119359837961</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45980.119359837961</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45980.119359837961</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45980.119359837961</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45980.119359837961</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45980.119359837961</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45980.119359837961</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45980.119359837961</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45980.119359837961</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45980.119359837961</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45980.119359837961</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45980.119359837961</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45980.119359837961</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45980.119359837961</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45980.119359837961</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45980.119359837961</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45980.119359837961</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45980.119359837961</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45980.119359837961</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45980.119359837961</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45980.119359837961</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45980.119359837961</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45980.119359837961</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45980.119359837961</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45980.119359837961</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45980.119359837961</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45980.119359837961</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45980.119359837961</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45980.119359837961</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45980.119359837961</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45980.119359837961</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45980.119359837961</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45980.119359837961</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45980.119359837961</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ref="G264:G327" ca="1" si="4">IFERROR(NOW()-F264,"")</f>
        <v>45980.119359837961</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45980.119359837961</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45980.119359837961</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45980.119359837961</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45980.119359837961</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45980.119359837961</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45980.119359837961</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45980.119359837961</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45980.119359837961</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45980.119359837961</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45980.119359837961</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45980.119359837961</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45980.119359837961</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45980.119359837961</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45980.119359837961</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45980.119359837961</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45980.119359837961</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45980.119359837961</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45980.119359837961</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45980.119359837961</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45980.119359837961</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45980.119359837961</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45980.119359837961</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45980.119359837961</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45980.119359837961</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45980.119359837961</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45980.119359837961</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45980.119359837961</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45980.119359837961</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45980.119359837961</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45980.119359837961</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45980.119359837961</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45980.119359837961</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45980.119359837961</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45980.119359837961</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45980.119359837961</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45980.119359837961</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45980.119359837961</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45980.119359837961</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45980.119359837961</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45980.119359837961</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45980.119359837961</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45980.119359837961</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45980.119359837961</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45980.119359837961</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45980.119359837961</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45980.119359837961</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45980.119359837961</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45980.119359837961</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45980.119359837961</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45980.119359837961</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45980.119359837961</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45980.119359837961</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45980.119359837961</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45980.119359837961</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45980.119359837961</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45980.119359837961</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45980.119359837961</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45980.119359837961</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45980.119359837961</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45980.119359837961</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45980.119359837961</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45980.119359837961</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45980.119359837961</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ref="G328:G391" ca="1" si="5">IFERROR(NOW()-F328,"")</f>
        <v>45980.119359837961</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45980.119359837961</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45980.119359837961</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45980.119359837961</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45980.119359837961</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45980.119359837961</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45980.119359837961</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45980.119359837961</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45980.119359837961</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45980.119359837961</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45980.119359837961</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45980.119359837961</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45980.119359837961</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45980.119359837961</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45980.119359837961</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45980.119359837961</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45980.119359837961</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45980.119359837961</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45980.119359837961</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45980.119359837961</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45980.119359837961</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45980.119359837961</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45980.119359837961</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45980.119359837961</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45980.119359837961</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45980.119359837961</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45980.119359837961</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45980.119359837961</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45980.119359837961</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45980.119359837961</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45980.119359837961</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45980.119359837961</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45980.119359837961</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45980.119359837961</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45980.119359837961</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45980.119359837961</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45980.119359837961</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45980.119359837961</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45980.119359837961</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45980.119359837961</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45980.119359837961</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45980.119359837961</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45980.119359837961</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45980.119359837961</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45980.119359837961</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45980.119359837961</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45980.119359837961</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45980.119359837961</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45980.119359837961</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45980.119359837961</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45980.119359837961</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45980.119359837961</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45980.119359837961</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45980.119359837961</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45980.119359837961</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45980.119359837961</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45980.119359837961</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45980.119359837961</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45980.119359837961</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45980.119359837961</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45980.119359837961</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45980.119359837961</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45980.119359837961</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45980.119359837961</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ref="G392:G455" ca="1" si="6">IFERROR(NOW()-F392,"")</f>
        <v>45980.119359837961</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45980.119359837961</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45980.119359837961</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45980.119359837961</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45980.119359837961</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45980.119359837961</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45980.119359837961</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45980.119359837961</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45980.119359837961</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45980.119359837961</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45980.119359837961</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45980.119359837961</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45980.119359837961</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45980.119359837961</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45980.119359837961</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45980.119359837961</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45980.119359837961</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45980.119359837961</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45980.119359837961</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45980.119359837961</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45980.119359837961</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45980.119359837961</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45980.119359837961</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45980.119359837961</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45980.119359837961</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45980.119359837961</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45980.119359837961</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45980.119359837961</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45980.119359837961</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45980.119359837961</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45980.119359837961</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45980.119359837961</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45980.119359837961</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45980.119359837961</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45980.119359837961</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45980.119359837961</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45980.119359837961</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45980.119359837961</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45980.119359837961</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45980.119359837961</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45980.119359837961</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45980.119359837961</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45980.119359837961</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45980.119359837961</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45980.119359837961</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45980.119359837961</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45980.119359837961</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45980.119359837961</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45980.119359837961</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45980.119359837961</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45980.119359837961</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45980.119359837961</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45980.119359837961</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45980.119359837961</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45980.119359837961</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45980.119359837961</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45980.119359837961</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45980.119359837961</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45980.119359837961</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45980.119359837961</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45980.119359837961</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45980.119359837961</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45980.119359837961</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45980.119359837961</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ref="G456:G501" ca="1" si="7">IFERROR(NOW()-F456,"")</f>
        <v>45980.119359837961</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45980.119359837961</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45980.119359837961</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45980.119359837961</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45980.119359837961</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45980.119359837961</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45980.119359837961</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45980.119359837961</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45980.119359837961</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45980.119359837961</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45980.119359837961</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45980.119359837961</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45980.119359837961</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45980.119359837961</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45980.119359837961</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45980.119359837961</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45980.119359837961</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45980.119359837961</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45980.119359837961</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45980.119359837961</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45980.119359837961</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45980.119359837961</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45980.119359837961</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45980.119359837961</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45980.119359837961</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45980.119359837961</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45980.119359837961</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45980.119359837961</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45980.119359837961</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45980.119359837961</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45980.119359837961</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45980.119359837961</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45980.119359837961</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45980.119359837961</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45980.119359837961</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45980.119359837961</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45980.119359837961</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45980.119359837961</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45980.119359837961</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45980.119359837961</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45980.119359837961</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45980.119359837961</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45980.119359837961</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45980.119359837961</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45980.119359837961</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45980.119359837961</v>
      </c>
      <c r="H501" s="95"/>
      <c r="I501" s="113" t="str">
        <f>IFERROR(VLOOKUP(D501,DB!A:F,6,0),"")</f>
        <v/>
      </c>
      <c r="J501" s="113" t="str">
        <f>IFERROR(VLOOKUP(D501,DB!A:G,7,0),"")</f>
        <v/>
      </c>
      <c r="K501" s="97"/>
      <c r="L501" s="91" t="str">
        <f>IFERROR(VLOOKUP(D501,DB!A:I,9,0),"")</f>
        <v/>
      </c>
    </row>
  </sheetData>
  <dataValidations count="2">
    <dataValidation allowBlank="1" showInputMessage="1" showErrorMessage="1" sqref="E1" xr:uid="{A4F81451-56CC-4543-9497-104C4E44EE4B}"/>
    <dataValidation type="list" allowBlank="1" showInputMessage="1" showErrorMessage="1" sqref="E2:E50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79"/>
  <sheetViews>
    <sheetView workbookViewId="0">
      <selection activeCell="D6" sqref="D6"/>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39111</v>
      </c>
      <c r="B2" s="37" t="str">
        <f>IFERROR(VLOOKUP(D2,DB!A:K,11,0),"")</f>
        <v>R5</v>
      </c>
      <c r="C2" s="37">
        <v>3</v>
      </c>
      <c r="D2" s="106" t="s">
        <v>36011</v>
      </c>
      <c r="E2" s="37" t="s">
        <v>39021</v>
      </c>
      <c r="F2" s="38">
        <v>45891.832060185188</v>
      </c>
      <c r="G2" s="108">
        <f ca="1">IFERROR(NOW()-F2,"")</f>
        <v>88.287299652773072</v>
      </c>
      <c r="H2" s="38">
        <v>45891.790393518517</v>
      </c>
      <c r="I2" s="37" t="str">
        <f>IFERROR(VLOOKUP(D2,DB!A:F,6,0),"")</f>
        <v>Generator-SG</v>
      </c>
      <c r="J2" s="37" t="str">
        <f>IFERROR(VLOOKUP(D2,DB!A:G,7,0),"")</f>
        <v>Vandalized</v>
      </c>
      <c r="K2" s="37" t="s">
        <v>39112</v>
      </c>
      <c r="L2" s="37" t="str">
        <f>IFERROR(VLOOKUP(D2,DB!A:I,9,0),"")</f>
        <v>Latis</v>
      </c>
      <c r="M2" s="105"/>
    </row>
    <row r="3" spans="1:13" ht="30">
      <c r="A3" s="37" t="s">
        <v>39113</v>
      </c>
      <c r="B3" s="37" t="str">
        <f>IFERROR(VLOOKUP(D3,DB!A:K,11,0),"")</f>
        <v>R5</v>
      </c>
      <c r="C3" s="37">
        <v>1</v>
      </c>
      <c r="D3" s="37" t="s">
        <v>33268</v>
      </c>
      <c r="E3" s="37" t="s">
        <v>39100</v>
      </c>
      <c r="F3" s="38">
        <v>45926.188877314817</v>
      </c>
      <c r="G3" s="108">
        <f t="shared" ref="G3" ca="1" si="0">IFERROR(NOW()-F3,"")</f>
        <v>53.930482523144747</v>
      </c>
      <c r="H3" s="38">
        <v>45926.158159722225</v>
      </c>
      <c r="I3" s="37" t="str">
        <f>IFERROR(VLOOKUP(D3,DB!A:F,6,0),"")</f>
        <v>SCECO</v>
      </c>
      <c r="J3" s="37" t="str">
        <f>IFERROR(VLOOKUP(D3,DB!A:G,7,0),"")</f>
        <v>Good</v>
      </c>
      <c r="K3" s="37" t="s">
        <v>39114</v>
      </c>
      <c r="L3" s="37" t="str">
        <f>IFERROR(VLOOKUP(D3,DB!A:I,9,0),"")</f>
        <v>Latis</v>
      </c>
      <c r="M3" s="105"/>
    </row>
    <row r="4" spans="1:13" ht="48" customHeight="1">
      <c r="A4" s="109" t="s">
        <v>39115</v>
      </c>
      <c r="B4" s="109" t="str">
        <f>IFERROR(VLOOKUP(D4,DB!A:K,11,0),"")</f>
        <v>R5</v>
      </c>
      <c r="C4" s="109">
        <v>1</v>
      </c>
      <c r="D4" s="109" t="s">
        <v>34758</v>
      </c>
      <c r="E4" s="109" t="s">
        <v>39100</v>
      </c>
      <c r="F4" s="110">
        <v>45948.661111111112</v>
      </c>
      <c r="G4" s="111">
        <f t="shared" ref="G4" ca="1" si="1">IFERROR(NOW()-F4,"")</f>
        <v>31.458248726848979</v>
      </c>
      <c r="H4" s="110">
        <v>45948.661111111112</v>
      </c>
      <c r="I4" s="109" t="str">
        <f>IFERROR(VLOOKUP(D4,DB!A:F,6,0),"")</f>
        <v>SCECO</v>
      </c>
      <c r="J4" s="109" t="str">
        <f>IFERROR(VLOOKUP(D4,DB!A:G,7,0),"")</f>
        <v>Dead</v>
      </c>
      <c r="K4" s="109" t="s">
        <v>39116</v>
      </c>
      <c r="L4" s="109" t="str">
        <f>IFERROR(VLOOKUP(D4,DB!A:I,9,0),"")</f>
        <v>Latis</v>
      </c>
    </row>
    <row r="5" spans="1:13" s="105" customFormat="1">
      <c r="A5" s="109" t="s">
        <v>39117</v>
      </c>
      <c r="B5" s="109" t="str">
        <f>IFERROR(VLOOKUP(D5,DB!A:K,11,0),"")</f>
        <v>R5</v>
      </c>
      <c r="C5" s="109">
        <v>1</v>
      </c>
      <c r="D5" s="109" t="s">
        <v>33371</v>
      </c>
      <c r="E5" s="109" t="s">
        <v>39021</v>
      </c>
      <c r="F5" s="135">
        <v>45977.514803240738</v>
      </c>
      <c r="G5" s="111">
        <f ca="1">IFERROR(NOW()-F5,"")</f>
        <v>2.6045565972235636</v>
      </c>
      <c r="H5" s="135">
        <v>45977.468807870369</v>
      </c>
      <c r="I5" s="109" t="str">
        <f>IFERROR(VLOOKUP(D5,DB!A:F,6,0),"")</f>
        <v>SCECO</v>
      </c>
      <c r="J5" s="109" t="str">
        <f>IFERROR(VLOOKUP(D5,DB!A:G,7,0),"")</f>
        <v>Weak</v>
      </c>
      <c r="K5" s="109" t="s">
        <v>39118</v>
      </c>
      <c r="L5" s="109" t="str">
        <f>IFERROR(VLOOKUP(D5,DB!A:I,9,0),"")</f>
        <v>Latis</v>
      </c>
    </row>
    <row r="6" spans="1:13">
      <c r="A6" s="109" t="s">
        <v>39119</v>
      </c>
      <c r="B6" s="109" t="str">
        <f>IFERROR(VLOOKUP(D6,DB!A:K,11,0),"")</f>
        <v>R5</v>
      </c>
      <c r="C6" s="109">
        <v>4</v>
      </c>
      <c r="D6" s="109" t="s">
        <v>35794</v>
      </c>
      <c r="E6" s="109" t="s">
        <v>39021</v>
      </c>
      <c r="F6" s="135">
        <v>45980.049351851849</v>
      </c>
      <c r="G6" s="111">
        <f ca="1">IFERROR(NOW()-F6,"")</f>
        <v>7.0007986112614162E-2</v>
      </c>
      <c r="H6" s="135">
        <v>45980.040648148148</v>
      </c>
      <c r="I6" s="109" t="str">
        <f>IFERROR(VLOOKUP(D6,DB!A:F,6,0),"")</f>
        <v>SCECO</v>
      </c>
      <c r="J6" s="109" t="str">
        <f>IFERROR(VLOOKUP(D6,DB!A:G,7,0),"")</f>
        <v>Vandalized</v>
      </c>
      <c r="K6" s="109" t="s">
        <v>39120</v>
      </c>
      <c r="L6" s="109" t="str">
        <f>IFERROR(VLOOKUP(D6,DB!A:I,9,0),"")</f>
        <v>Latis</v>
      </c>
    </row>
    <row r="7" spans="1:13">
      <c r="A7" s="109"/>
      <c r="B7" s="109" t="str">
        <f>IFERROR(VLOOKUP(D7,DB!A:K,11,0),"")</f>
        <v/>
      </c>
      <c r="C7" s="109"/>
      <c r="D7" s="109"/>
      <c r="E7" s="109"/>
      <c r="F7" s="109"/>
      <c r="G7" s="111">
        <f ca="1">IFERROR(NOW()-F7,"")</f>
        <v>45980.119359837961</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45980.119359837961</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45980.119359837961</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45980.119359837961</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45980.119359837961</v>
      </c>
      <c r="H11" s="109"/>
      <c r="I11" s="109"/>
      <c r="J11" s="109" t="str">
        <f>IFERROR(VLOOKUP(D11,DB!A:G,7,0),"")</f>
        <v/>
      </c>
      <c r="K11" s="109"/>
      <c r="L11" s="109" t="str">
        <f>IFERROR(VLOOKUP(D11,DB!A:I,9,0),"")</f>
        <v/>
      </c>
    </row>
    <row r="12" spans="1:13">
      <c r="A12" s="109"/>
      <c r="B12" s="109" t="str">
        <f>IFERROR(VLOOKUP(D12,DB!A:K,11,0),"")</f>
        <v/>
      </c>
      <c r="C12" s="109"/>
      <c r="D12" s="109"/>
      <c r="E12" s="109"/>
      <c r="F12" s="109"/>
      <c r="G12" s="111">
        <f ca="1">IFERROR(NOW()-F12,"")</f>
        <v>45980.119359837961</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45980.119359837961</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45980.119359837961</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45980.119359837961</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45980.119359837961</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45980.119359837961</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45980.119359837961</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45980.119359837961</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45980.119359837961</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45980.119359837961</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45980.119359837961</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45980.119359837961</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45980.119359837961</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45980.119359837961</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45980.119359837961</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45980.119359837961</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45980.119359837961</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45980.119359837961</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45980.119359837961</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45980.119359837961</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45980.119359837961</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45980.119359837961</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45980.119359837961</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45980.119359837961</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45980.119359837961</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45980.119359837961</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45980.119359837961</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45980.119359837961</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45980.119359837961</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45980.119359837961</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45980.119359837961</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45980.119359837961</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45980.119359837961</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45980.119359837961</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45980.119359837961</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45980.119359837961</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45980.119359837961</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45980.119359837961</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45980.119359837961</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45980.119359837961</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45980.119359837961</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45980.119359837961</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45980.119359837961</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45980.119359837961</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45980.119359837961</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45980.119359837961</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45980.119359837961</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45980.119359837961</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45980.119359837961</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45980.119359837961</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45980.119359837961</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45980.119359837961</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45980.119359837961</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45980.119359837961</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45980.119359837961</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45980.119359837961</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45980.119359837961</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45980.119359837961</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45980.119359837961</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45980.119359837961</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45980.119359837961</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45980.119359837961</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45980.119359837961</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45980.119359837961</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45980.119359837961</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45980.119359837961</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45980.119359837961</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45980.119359837961</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45980.119359837961</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45980.119359837961</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45980.119359837961</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45980.119359837961</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45980.119359837961</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45980.119359837961</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45980.119359837961</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45980.119359837961</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45980.119359837961</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45980.119359837961</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45980.119359837961</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45980.119359837961</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45980.119359837961</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45980.119359837961</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45980.119359837961</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45980.119359837961</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45980.119359837961</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45980.119359837961</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45980.119359837961</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45980.119359837961</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45980.119359837961</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45980.119359837961</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45980.119359837961</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45980.119359837961</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45980.119359837961</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45980.119359837961</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45980.119359837961</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45980.119359837961</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45980.119359837961</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45980.119359837961</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45980.119359837961</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45980.119359837961</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45980.119359837961</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45980.119359837961</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45980.119359837961</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45980.119359837961</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45980.119359837961</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45980.119359837961</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45980.119359837961</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45980.119359837961</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45980.119359837961</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45980.119359837961</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45980.119359837961</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45980.119359837961</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45980.119359837961</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45980.119359837961</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45980.119359837961</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45980.119359837961</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45980.119359837961</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45980.119359837961</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45980.119359837961</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45980.119359837961</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45980.119359837961</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45980.119359837961</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45980.119359837961</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45980.119359837961</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45980.119359837961</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45980.119359837961</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11">
        <f ca="1">IFERROR(NOW()-F138,"")</f>
        <v>45980.119359837961</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11">
        <f ca="1">IFERROR(NOW()-F139,"")</f>
        <v>45980.119359837961</v>
      </c>
      <c r="H139" s="109"/>
      <c r="I139" s="109" t="str">
        <f>IFERROR(VLOOKUP(D139,DB!A:F,6,0),"")</f>
        <v/>
      </c>
      <c r="J139" s="109" t="str">
        <f>IFERROR(VLOOKUP(D139,DB!A:G,7,0),"")</f>
        <v/>
      </c>
      <c r="K139" s="109"/>
      <c r="L139" s="109" t="str">
        <f>IFERROR(VLOOKUP(D139,DB!A:I,9,0),"")</f>
        <v/>
      </c>
    </row>
    <row r="140" spans="1:12">
      <c r="A140" s="138"/>
      <c r="B140" s="138" t="str">
        <f>IFERROR(VLOOKUP(D140,DB!A:K,11,0),"")</f>
        <v/>
      </c>
      <c r="C140" s="138"/>
      <c r="D140" s="138"/>
      <c r="E140" s="138"/>
      <c r="F140" s="139"/>
      <c r="G140" s="111">
        <f ca="1">IFERROR(NOW()-F140,"")</f>
        <v>45980.119359837961</v>
      </c>
      <c r="H140" s="139"/>
      <c r="I140" s="138" t="str">
        <f>IFERROR(VLOOKUP(D140,DB!A:F,6,0),"")</f>
        <v/>
      </c>
      <c r="J140" s="138" t="str">
        <f>IFERROR(VLOOKUP(D140,DB!A:G,7,0),"")</f>
        <v/>
      </c>
      <c r="K140" s="138"/>
      <c r="L140" s="138" t="str">
        <f>IFERROR(VLOOKUP(D140,DB!A:I,9,0),"")</f>
        <v/>
      </c>
    </row>
    <row r="141" spans="1:12">
      <c r="A141" s="138"/>
      <c r="B141" s="138" t="str">
        <f>IFERROR(VLOOKUP(D141,DB!A:K,11,0),"")</f>
        <v/>
      </c>
      <c r="C141" s="138"/>
      <c r="D141" s="138"/>
      <c r="E141" s="138"/>
      <c r="F141" s="139"/>
      <c r="G141" s="111">
        <f ca="1">IFERROR(NOW()-F141,"")</f>
        <v>45980.119359837961</v>
      </c>
      <c r="H141" s="139"/>
      <c r="I141" s="138" t="str">
        <f>IFERROR(VLOOKUP(D141,DB!A:F,6,0),"")</f>
        <v/>
      </c>
      <c r="J141" s="138" t="str">
        <f>IFERROR(VLOOKUP(D141,DB!A:G,7,0),"")</f>
        <v/>
      </c>
      <c r="K141" s="138"/>
      <c r="L141" s="138" t="str">
        <f>IFERROR(VLOOKUP(D141,DB!A:I,9,0),"")</f>
        <v/>
      </c>
    </row>
    <row r="142" spans="1:12">
      <c r="A142" s="138"/>
      <c r="B142" s="138" t="str">
        <f>IFERROR(VLOOKUP(D142,DB!A:K,11,0),"")</f>
        <v/>
      </c>
      <c r="C142" s="138"/>
      <c r="D142" s="138"/>
      <c r="E142" s="138"/>
      <c r="F142" s="139"/>
      <c r="G142" s="111">
        <f ca="1">IFERROR(NOW()-F142,"")</f>
        <v>45980.119359837961</v>
      </c>
      <c r="H142" s="139"/>
      <c r="I142" s="138" t="str">
        <f>IFERROR(VLOOKUP(D142,DB!A:F,6,0),"")</f>
        <v/>
      </c>
      <c r="J142" s="138" t="str">
        <f>IFERROR(VLOOKUP(D142,DB!A:G,7,0),"")</f>
        <v/>
      </c>
      <c r="K142" s="138"/>
      <c r="L142" s="138" t="str">
        <f>IFERROR(VLOOKUP(D142,DB!A:I,9,0),"")</f>
        <v/>
      </c>
    </row>
    <row r="143" spans="1:12">
      <c r="A143" s="138"/>
      <c r="B143" s="138" t="str">
        <f>IFERROR(VLOOKUP(D143,DB!A:K,11,0),"")</f>
        <v/>
      </c>
      <c r="C143" s="138"/>
      <c r="D143" s="138"/>
      <c r="E143" s="138"/>
      <c r="F143" s="139"/>
      <c r="G143" s="111">
        <f ca="1">IFERROR(NOW()-F143,"")</f>
        <v>45980.119359837961</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45980.119359837961</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45980.119359837961</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45980.119359837961</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45980.119359837961</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45980.119359837961</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45980.119359837961</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45980.119359837961</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45980.119359837961</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45980.119359837961</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45980.119359837961</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45980.119359837961</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45980.119359837961</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45980.119359837961</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45980.119359837961</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45980.119359837961</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45980.119359837961</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45980.119359837961</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45980.119359837961</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45980.119359837961</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45980.119359837961</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45980.119359837961</v>
      </c>
      <c r="H164" s="139"/>
      <c r="I164" s="138" t="str">
        <f>IFERROR(VLOOKUP(D164,DB!A:F,6,0),"")</f>
        <v/>
      </c>
      <c r="J164" s="138" t="str">
        <f>IFERROR(VLOOKUP(D164,DB!A:G,7,0),"")</f>
        <v/>
      </c>
      <c r="K164" s="138"/>
      <c r="L164" s="138" t="str">
        <f>IFERROR(VLOOKUP(D164,DB!A:I,9,0),"")</f>
        <v/>
      </c>
    </row>
    <row r="165" spans="1:12">
      <c r="A165" s="138"/>
      <c r="B165" s="138" t="str">
        <f>IFERROR(VLOOKUP(D165,DB!A:K,11,0),"")</f>
        <v/>
      </c>
      <c r="C165" s="138"/>
      <c r="D165" s="138"/>
      <c r="E165" s="138"/>
      <c r="F165" s="139"/>
      <c r="G165" s="111">
        <f ca="1">IFERROR(NOW()-F165,"")</f>
        <v>45980.119359837961</v>
      </c>
      <c r="H165" s="139"/>
      <c r="I165" s="138" t="str">
        <f>IFERROR(VLOOKUP(D165,DB!A:F,6,0),"")</f>
        <v/>
      </c>
      <c r="J165" s="138" t="str">
        <f>IFERROR(VLOOKUP(D165,DB!A:G,7,0),"")</f>
        <v/>
      </c>
      <c r="K165" s="138"/>
      <c r="L165" s="138" t="str">
        <f>IFERROR(VLOOKUP(D165,DB!A:I,9,0),"")</f>
        <v/>
      </c>
    </row>
    <row r="166" spans="1:12">
      <c r="A166" s="138"/>
      <c r="B166" s="138" t="str">
        <f>IFERROR(VLOOKUP(D166,DB!A:K,11,0),"")</f>
        <v/>
      </c>
      <c r="C166" s="138"/>
      <c r="D166" s="138"/>
      <c r="E166" s="138"/>
      <c r="F166" s="139"/>
      <c r="G166" s="111">
        <f ca="1">IFERROR(NOW()-F166,"")</f>
        <v>45980.119359837961</v>
      </c>
      <c r="H166" s="139"/>
      <c r="I166" s="138" t="str">
        <f>IFERROR(VLOOKUP(D166,DB!A:F,6,0),"")</f>
        <v/>
      </c>
      <c r="J166" s="138" t="str">
        <f>IFERROR(VLOOKUP(D166,DB!A:G,7,0),"")</f>
        <v/>
      </c>
      <c r="K166" s="138"/>
      <c r="L166" s="138" t="str">
        <f>IFERROR(VLOOKUP(D166,DB!A:I,9,0),"")</f>
        <v/>
      </c>
    </row>
    <row r="167" spans="1:12">
      <c r="A167" s="138"/>
      <c r="B167" s="138" t="str">
        <f>IFERROR(VLOOKUP(D167,DB!A:K,11,0),"")</f>
        <v/>
      </c>
      <c r="C167" s="138"/>
      <c r="D167" s="138"/>
      <c r="E167" s="138"/>
      <c r="F167" s="139"/>
      <c r="G167" s="111">
        <f ca="1">IFERROR(NOW()-F167,"")</f>
        <v>45980.119359837961</v>
      </c>
      <c r="H167" s="139"/>
      <c r="I167" s="138" t="str">
        <f>IFERROR(VLOOKUP(D167,DB!A:F,6,0),"")</f>
        <v/>
      </c>
      <c r="J167" s="138" t="str">
        <f>IFERROR(VLOOKUP(D167,DB!A:G,7,0),"")</f>
        <v/>
      </c>
      <c r="K167" s="138"/>
      <c r="L167" s="138" t="str">
        <f>IFERROR(VLOOKUP(D167,DB!A:I,9,0),"")</f>
        <v/>
      </c>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sheetData>
  <dataValidations count="2">
    <dataValidation allowBlank="1" showInputMessage="1" showErrorMessage="1" sqref="E1" xr:uid="{920C6338-E771-4DAE-8C89-92A9093EA4DE}"/>
    <dataValidation type="list" allowBlank="1" showInputMessage="1" showErrorMessage="1" sqref="E2:E16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68"/>
  <sheetViews>
    <sheetView tabSelected="1" workbookViewId="0">
      <selection activeCell="K8" sqref="K8"/>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39121</v>
      </c>
      <c r="B2" s="119" t="str">
        <f>IFERROR(VLOOKUP(D2,DB!A:K,11,0),"")</f>
        <v>R6</v>
      </c>
      <c r="C2" s="120">
        <v>1</v>
      </c>
      <c r="D2" s="119" t="s">
        <v>35644</v>
      </c>
      <c r="E2" s="109" t="s">
        <v>39021</v>
      </c>
      <c r="F2" s="121">
        <v>45979.989155092589</v>
      </c>
      <c r="G2" s="104">
        <f t="shared" ref="G2:G34" ca="1" si="0">IFERROR(NOW()-F2,"-")</f>
        <v>0.1302047453718842</v>
      </c>
      <c r="H2" s="121">
        <v>45979.989120370374</v>
      </c>
      <c r="I2" s="119" t="str">
        <f>IFERROR(VLOOKUP(D2,DB!A:F,6,0),"")</f>
        <v>SCECO</v>
      </c>
      <c r="J2" s="119" t="str">
        <f>IFERROR(VLOOKUP(D2,DB!A:G,7,0),"")</f>
        <v>Good</v>
      </c>
      <c r="K2" s="122" t="s">
        <v>39122</v>
      </c>
      <c r="L2" s="123" t="str">
        <f>IFERROR(VLOOKUP(D2,DB!A:I,9,0),"")</f>
        <v>Latis</v>
      </c>
    </row>
    <row r="3" spans="1:16382" ht="31.5" customHeight="1">
      <c r="A3" s="118" t="s">
        <v>39123</v>
      </c>
      <c r="B3" s="119" t="str">
        <f>IFERROR(VLOOKUP(D3,DB!A:K,11,0),"")</f>
        <v>R6</v>
      </c>
      <c r="C3" s="120">
        <v>1</v>
      </c>
      <c r="D3" s="119" t="s">
        <v>30280</v>
      </c>
      <c r="E3" s="109" t="s">
        <v>39021</v>
      </c>
      <c r="F3" s="121"/>
      <c r="G3" s="104">
        <f t="shared" ca="1" si="0"/>
        <v>45980.119359837961</v>
      </c>
      <c r="H3" s="121">
        <v>45980.019236111111</v>
      </c>
      <c r="I3" s="119" t="str">
        <f>IFERROR(VLOOKUP(D3,DB!A:F,6,0),"")</f>
        <v>SCECO</v>
      </c>
      <c r="J3" s="119" t="str">
        <f>IFERROR(VLOOKUP(D3,DB!A:G,7,0),"")</f>
        <v>Dead+No BB Design</v>
      </c>
      <c r="K3" s="122" t="s">
        <v>39124</v>
      </c>
      <c r="L3" s="123" t="str">
        <f>IFERROR(VLOOKUP(D3,DB!A:I,9,0),"")</f>
        <v>Latis</v>
      </c>
    </row>
    <row r="4" spans="1:16382" ht="31.5" customHeight="1">
      <c r="A4" s="118"/>
      <c r="B4" s="119" t="str">
        <f>IFERROR(VLOOKUP(D4,DB!A:K,11,0),"")</f>
        <v/>
      </c>
      <c r="C4" s="120"/>
      <c r="D4" s="119"/>
      <c r="E4" s="109"/>
      <c r="F4" s="121"/>
      <c r="G4" s="104">
        <f t="shared" ca="1" si="0"/>
        <v>45980.119359837961</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45980.119359837961</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45980.119359837961</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45980.119359837961</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45980.119359837961</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45980.119359837961</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45980.119359837961</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45980.119359837961</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45980.119359837961</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45980.119359837961</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45980.119359837961</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45980.119359837961</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45980.119359837961</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45980.119359837961</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45980.119359837961</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45980.119359837961</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45980.119359837961</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45980.119359837961</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45980.119359837961</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45980.119359837961</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45980.119359837961</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45980.119359837961</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45980.119359837961</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45980.119359837961</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45980.119359837961</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45980.119359837961</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45980.119359837961</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45980.119359837961</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45980.119359837961</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45980.119359837961</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45980.119359837961</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ref="G35:G68" ca="1" si="1">IFERROR(NOW()-F35,"-")</f>
        <v>45980.119359837961</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45980.119359837961</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45980.119359837961</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45980.119359837961</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45980.119359837961</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45980.119359837961</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45980.119359837961</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45980.119359837961</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45980.119359837961</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45980.119359837961</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45980.119359837961</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45980.119359837961</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45980.119359837961</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45980.119359837961</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45980.119359837961</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45980.119359837961</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45980.119359837961</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45980.119359837961</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45980.119359837961</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45980.119359837961</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45980.119359837961</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45980.119359837961</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45980.119359837961</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45980.119359837961</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45980.119359837961</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45980.119359837961</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45980.119359837961</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45980.119359837961</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45980.119359837961</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45980.119359837961</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45980.119359837961</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45980.119359837961</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45980.119359837961</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45980.119359837961</v>
      </c>
      <c r="H68" s="121"/>
      <c r="I68" s="119" t="str">
        <f>IFERROR(VLOOKUP(D68,DB!A:F,6,0),"")</f>
        <v/>
      </c>
      <c r="J68" s="119" t="str">
        <f>IFERROR(VLOOKUP(D68,DB!A:G,7,0),"")</f>
        <v/>
      </c>
      <c r="K68" s="122"/>
      <c r="L68" s="123" t="str">
        <f>IFERROR(VLOOKUP(D68,DB!A:I,9,0),"")</f>
        <v/>
      </c>
    </row>
  </sheetData>
  <dataValidations count="2">
    <dataValidation allowBlank="1" showInputMessage="1" showErrorMessage="1" sqref="E1" xr:uid="{9E1BC488-8814-4F8A-8DBE-742B3278AB71}"/>
    <dataValidation type="list" allowBlank="1" showInputMessage="1" showErrorMessage="1" sqref="E2:E6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2025-11-18T23:53:13Z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