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14" documentId="13_ncr:1_{F6CB121F-512D-4AA6-A0C1-0FB36C537598}" xr6:coauthVersionLast="47" xr6:coauthVersionMax="47" xr10:uidLastSave="{7CE7CD4E-321A-4D78-9302-9934ECCD0702}"/>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1" l="1"/>
  <c r="J4" i="1"/>
  <c r="I4" i="1"/>
  <c r="B4"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5" i="5"/>
  <c r="B6" i="5"/>
  <c r="B7" i="5"/>
  <c r="B8" i="5"/>
  <c r="B9" i="5"/>
  <c r="B10" i="5"/>
  <c r="B11" i="5"/>
  <c r="B12" i="5"/>
  <c r="B13" i="5"/>
  <c r="B14" i="5"/>
  <c r="B15" i="5"/>
  <c r="B16" i="5"/>
  <c r="B17" i="5"/>
  <c r="B18" i="5"/>
  <c r="B19" i="5"/>
  <c r="B20" i="5"/>
  <c r="B21" i="5"/>
  <c r="B22" i="5"/>
  <c r="B23" i="5"/>
  <c r="B24" i="5"/>
  <c r="B25" i="5"/>
  <c r="B26" i="5"/>
  <c r="B27" i="5"/>
  <c r="B28" i="5"/>
  <c r="B29" i="5"/>
  <c r="B30"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5" i="1"/>
  <c r="L6" i="1"/>
  <c r="L7" i="1"/>
  <c r="L8" i="1"/>
  <c r="L9" i="1"/>
  <c r="L10" i="1"/>
  <c r="J3" i="1"/>
  <c r="J5" i="1"/>
  <c r="J6" i="1"/>
  <c r="J7" i="1"/>
  <c r="J8" i="1"/>
  <c r="J9" i="1"/>
  <c r="J10" i="1"/>
  <c r="I3" i="1"/>
  <c r="I5" i="1"/>
  <c r="I6" i="1"/>
  <c r="I7" i="1"/>
  <c r="I8" i="1"/>
  <c r="I9" i="1"/>
  <c r="I10" i="1"/>
  <c r="G3" i="1"/>
  <c r="G4" i="1"/>
  <c r="G5" i="1"/>
  <c r="G6" i="1"/>
  <c r="G7" i="1"/>
  <c r="G8" i="1"/>
  <c r="G9" i="1"/>
  <c r="G10" i="1"/>
  <c r="B3"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<sst xmlns="http://schemas.openxmlformats.org/spreadsheetml/2006/main" count="180293" uniqueCount="39131">
  <si>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</si>
  <si>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</si>
  <si>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</si>
  <si>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</si>
  <si>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</si>
  <si>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</si>
  <si>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</si>
  <si>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</si>
  <si>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</si>
  <si>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</si>
  <si>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</si>
  <si>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</si>
  <si>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</si>
  <si>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</si>
  <si>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</si>
  <si>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</si>
  <si>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</si>
  <si>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</si>
  <si>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</si>
  <si>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</si>
  <si>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</si>
  <si>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</si>
  <si>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</si>
  <si>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</si>
  <si>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</si>
  <si>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</si>
  <si>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</si>
  <si>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</si>
  <si>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</si>
  <si>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</si>
  <si>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</si>
  <si>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</si>
  <si>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</si>
  <si>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</si>
  <si>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</si>
  <si>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</si>
  <si>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</si>
  <si>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</si>
  <si>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</si>
  <si>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</si>
  <si>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</si>
  <si>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</si>
  <si>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</si>
  <si>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</si>
  <si>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</si>
  <si>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</si>
  <si>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</si>
  <si>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</si>
  <si>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</si>
  <si>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</si>
  <si>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</si>
  <si>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</si>
  <si>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</si>
  <si>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</si>
  <si>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</si>
  <si>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</si>
  <si>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</si>
  <si>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</si>
  <si>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</si>
  <si>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</si>
  <si>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</si>
  <si>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</si>
  <si>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</si>
  <si>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</si>
  <si>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</si>
  <si>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</si>
  <si>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</si>
  <si>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</si>
  <si>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</si>
  <si>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</si>
  <si>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</si>
  <si>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</si>
  <si>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</si>
  <si>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</si>
  <si>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</si>
  <si>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</si>
  <si>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</si>
  <si>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</si>
  <si>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</si>
  <si>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</si>
  <si>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</si>
  <si>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</si>
  <si>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</si>
  <si>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</si>
  <si>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</si>
  <si>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</si>
  <si>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</si>
  <si>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</si>
  <si>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</si>
  <si>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</si>
  <si>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</si>
  <si>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</si>
  <si>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</si>
  <si>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</si>
  <si>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</si>
  <si>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</si>
  <si>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</si>
  <si>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</si>
  <si>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</si>
  <si>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</si>
  <si>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</si>
  <si>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</si>
  <si>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</si>
  <si>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</si>
  <si>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</si>
  <si>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</si>
  <si>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</si>
  <si>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</si>
  <si>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</si>
  <si>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</si>
  <si>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</si>
  <si>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</si>
  <si>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</si>
  <si>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</si>
  <si>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</si>
  <si>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</si>
  <si>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</si>
  <si>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</si>
  <si>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</si>
  <si>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</si>
  <si>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</si>
  <si>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</si>
  <si>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</si>
  <si>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</si>
  <si>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</si>
  <si>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</si>
  <si>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</si>
  <si>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</si>
  <si>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</si>
  <si>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</si>
  <si>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</si>
  <si>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</si>
  <si>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</si>
  <si>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</si>
  <si>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</si>
  <si>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</si>
  <si>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</si>
  <si>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</si>
  <si>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</si>
  <si>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</si>
  <si>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</si>
  <si>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</si>
  <si>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</si>
  <si>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</si>
  <si>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</si>
  <si>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</si>
  <si>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</si>
  <si>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</si>
  <si>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</si>
  <si>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</si>
  <si>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</si>
  <si>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</si>
  <si>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</si>
  <si>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</si>
  <si>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</si>
  <si>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</si>
  <si>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</si>
  <si>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</si>
  <si>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</si>
  <si>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</si>
  <si>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</si>
  <si>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</si>
  <si>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</si>
  <si>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</si>
  <si>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</si>
  <si>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</si>
  <si>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</si>
  <si>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</si>
  <si>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</si>
  <si>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</si>
  <si>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</si>
  <si>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</si>
  <si>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</si>
  <si>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</si>
  <si>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</si>
  <si>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</si>
  <si>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</si>
  <si>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</si>
  <si>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</si>
  <si>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</si>
  <si>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</si>
  <si>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</si>
  <si>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</si>
  <si>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</si>
  <si>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</si>
  <si>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</si>
  <si>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</si>
  <si>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</si>
  <si>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</si>
  <si>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</si>
  <si>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</si>
  <si>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</si>
  <si>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</si>
  <si>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</si>
  <si>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</si>
  <si>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</si>
  <si>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</si>
  <si>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</si>
  <si>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</si>
  <si>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</si>
  <si>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</si>
  <si>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</si>
  <si>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</si>
  <si>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</si>
  <si>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</si>
  <si>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</si>
  <si>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</si>
  <si>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</si>
  <si>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</si>
  <si>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</si>
  <si>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</si>
  <si>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</si>
  <si>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</si>
  <si>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</si>
  <si>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</si>
  <si>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</si>
  <si>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</si>
  <si>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</si>
  <si>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</si>
  <si>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</si>
  <si>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</si>
  <si>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</si>
  <si>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</si>
  <si>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</si>
  <si>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</si>
  <si>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</si>
  <si>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</si>
  <si>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</si>
  <si>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</si>
  <si>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</si>
  <si>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</si>
  <si>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</si>
  <si>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</si>
  <si>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</si>
  <si>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</si>
  <si>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</si>
  <si>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</si>
  <si>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</si>
  <si>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</si>
  <si>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</si>
  <si>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</si>
  <si>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</si>
  <si>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</si>
  <si>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</si>
  <si>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</si>
  <si>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</si>
  <si>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</si>
  <si>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</si>
  <si>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</si>
  <si>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</si>
  <si>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</si>
  <si>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</si>
  <si>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</si>
  <si>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</si>
  <si>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</si>
  <si>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</si>
  <si>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</si>
  <si>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</si>
  <si>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</si>
  <si>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</si>
  <si>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</si>
  <si>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</si>
  <si>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</si>
  <si>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</si>
  <si>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</si>
  <si>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</si>
  <si>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</si>
  <si>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</si>
  <si>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</si>
  <si>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</si>
  <si>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</si>
  <si>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</si>
  <si>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</si>
  <si>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</si>
  <si>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</si>
  <si>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</si>
  <si>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</si>
  <si>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</si>
  <si>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</si>
  <si>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</si>
  <si>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</si>
  <si>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</si>
  <si>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</si>
  <si>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</si>
  <si>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</si>
  <si>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</si>
  <si>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</si>
  <si>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</si>
  <si>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</si>
  <si>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</si>
  <si>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</si>
  <si>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</si>
  <si>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</si>
  <si>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</si>
  <si>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</si>
  <si>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</si>
  <si>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</si>
  <si>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</si>
  <si>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</si>
  <si>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</si>
  <si>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</si>
  <si>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</si>
  <si>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</si>
  <si>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</si>
  <si>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</si>
  <si>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</si>
  <si>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</si>
  <si>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</si>
  <si>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</si>
  <si>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</si>
  <si>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</si>
  <si>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</si>
  <si>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</si>
  <si>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</si>
  <si>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</si>
  <si>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</si>
  <si>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</si>
  <si>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</si>
  <si>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</si>
  <si>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</si>
  <si>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</si>
  <si>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</si>
  <si>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</si>
  <si>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</si>
  <si>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</si>
  <si>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</si>
  <si>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</si>
  <si>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</si>
  <si>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</si>
  <si>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</si>
  <si>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</si>
  <si>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</si>
  <si>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</si>
  <si>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</si>
  <si>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</si>
  <si>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</si>
  <si>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</si>
  <si>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</si>
  <si>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</si>
  <si>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</si>
  <si>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</si>
  <si>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</si>
  <si>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</si>
  <si>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</si>
  <si>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</si>
  <si>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</si>
  <si>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</si>
  <si>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</si>
  <si>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</si>
  <si>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</si>
  <si>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</si>
  <si>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</si>
  <si>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</si>
  <si>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</si>
  <si>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</si>
  <si>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</si>
  <si>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</si>
  <si>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</si>
  <si>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</si>
  <si>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</si>
  <si>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</si>
  <si>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</si>
  <si>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</si>
  <si>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</si>
  <si>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</si>
  <si>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</si>
  <si>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</si>
  <si>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</si>
  <si>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</si>
  <si>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</si>
  <si>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</si>
  <si>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</si>
  <si>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</si>
  <si>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</si>
  <si>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</si>
  <si>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</si>
  <si>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</si>
  <si>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</si>
  <si>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</si>
  <si>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</si>
  <si>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</si>
  <si>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</si>
  <si>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</si>
  <si>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</si>
  <si>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</si>
  <si>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</si>
  <si>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</si>
  <si>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</si>
  <si>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</si>
  <si>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</si>
  <si>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</si>
  <si>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</si>
  <si>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</si>
  <si>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</si>
  <si>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</si>
  <si>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</si>
  <si>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</si>
  <si>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</si>
  <si>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</si>
  <si>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</si>
  <si>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</si>
  <si>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</si>
  <si>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</si>
  <si>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</si>
  <si>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</si>
  <si>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</si>
  <si>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</si>
  <si>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</si>
  <si>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</si>
  <si>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</si>
  <si>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</si>
  <si>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</si>
  <si>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</si>
  <si>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</si>
  <si>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</si>
  <si>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</si>
  <si>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</si>
  <si>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</si>
  <si>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</si>
  <si>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</si>
  <si>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</si>
  <si>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</si>
  <si>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</si>
  <si>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</si>
  <si>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</si>
  <si>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</si>
  <si>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</si>
  <si>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</si>
  <si>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</si>
  <si>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</si>
  <si>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</si>
  <si>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</si>
  <si>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</si>
  <si>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</si>
  <si>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</si>
  <si>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</si>
  <si>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</si>
  <si>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</si>
  <si>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</si>
  <si>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</si>
  <si>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</si>
  <si>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</si>
  <si>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</si>
  <si>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</si>
  <si>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</si>
  <si>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</si>
  <si>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</si>
  <si>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</si>
  <si>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</si>
  <si>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</si>
  <si>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</si>
  <si>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</si>
  <si>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</si>
  <si>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</si>
  <si>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</si>
  <si>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</si>
  <si>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</si>
  <si>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</si>
  <si>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</si>
  <si>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</si>
  <si>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</si>
  <si>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</si>
  <si>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</si>
  <si>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</si>
  <si>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</si>
  <si>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</si>
  <si>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</si>
  <si>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</si>
  <si>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</si>
  <si>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</si>
  <si>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</si>
  <si>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</si>
  <si>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</si>
  <si>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</si>
  <si>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</si>
  <si>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</si>
  <si>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</si>
  <si>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</si>
  <si>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</si>
  <si>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</si>
  <si>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</si>
  <si>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</si>
  <si>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</si>
  <si>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</si>
  <si>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</si>
  <si>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</si>
  <si>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</si>
  <si>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</si>
  <si>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</si>
  <si>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</si>
  <si>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</si>
  <si>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</si>
  <si>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</si>
  <si>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</si>
  <si>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</si>
  <si>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</si>
  <si>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</si>
  <si>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</si>
  <si>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</si>
  <si>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</si>
  <si>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</si>
  <si>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</si>
  <si>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</si>
  <si>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</si>
  <si>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</si>
  <si>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</si>
  <si>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</si>
  <si>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</si>
  <si>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</si>
  <si>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</si>
  <si>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</si>
  <si>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</si>
  <si>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</si>
  <si>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</si>
  <si>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</si>
  <si>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</si>
  <si>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</si>
  <si>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</si>
  <si>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</si>
  <si>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</si>
  <si>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</si>
  <si>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</si>
  <si>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</si>
  <si>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</si>
  <si>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</si>
  <si>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</si>
  <si>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</si>
  <si>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</si>
  <si>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</si>
  <si>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</si>
  <si>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</si>
  <si>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</si>
  <si>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</si>
  <si>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</si>
  <si>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</si>
  <si>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</si>
  <si>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</si>
  <si>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</si>
  <si>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</si>
  <si>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</si>
  <si>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</si>
  <si>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</si>
  <si>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</si>
  <si>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</si>
  <si>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</si>
  <si>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</si>
  <si>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</si>
  <si>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</si>
  <si>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</si>
  <si>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</si>
  <si>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</si>
  <si>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</si>
  <si>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</si>
  <si>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</si>
  <si>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</si>
  <si>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</si>
  <si>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</si>
  <si>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</si>
  <si>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</si>
  <si>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</si>
  <si>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</si>
  <si>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</si>
  <si>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</si>
  <si>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</si>
  <si>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</si>
  <si>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</si>
  <si>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</si>
  <si>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</si>
  <si>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</si>
  <si>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</si>
  <si>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</si>
  <si>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</si>
  <si>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</si>
  <si>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</si>
  <si>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</si>
  <si>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</si>
  <si>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</si>
  <si>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</si>
  <si>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</si>
  <si>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</si>
  <si>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</si>
  <si>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</si>
  <si>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</si>
  <si>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</si>
  <si>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</si>
  <si>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</si>
  <si>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</si>
  <si>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</si>
  <si>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</si>
  <si>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</si>
  <si>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</si>
  <si>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</si>
  <si>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</si>
  <si>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</si>
  <si>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</si>
  <si>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</si>
  <si>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</si>
  <si>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</si>
  <si>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</si>
  <si>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</si>
  <si>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</si>
  <si>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</si>
  <si>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</si>
  <si>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</si>
  <si>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</si>
  <si>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</si>
  <si>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</si>
  <si>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</si>
  <si>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</si>
  <si>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</si>
  <si>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</si>
  <si>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</si>
  <si>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</si>
  <si>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</si>
  <si>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</si>
  <si>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</si>
  <si>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</si>
  <si>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</si>
  <si>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</si>
  <si>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</si>
  <si>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</si>
  <si>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</si>
  <si>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</si>
  <si>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</si>
  <si>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</si>
  <si>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</si>
  <si>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</si>
  <si>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</si>
  <si>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</si>
  <si>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</si>
  <si>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</si>
  <si>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</si>
  <si>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</si>
  <si>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</si>
  <si>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</si>
  <si>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</si>
  <si>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</si>
  <si>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</si>
  <si>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</si>
  <si>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</si>
  <si>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</si>
  <si>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</si>
  <si>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</si>
  <si>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</si>
  <si>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</si>
  <si>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</si>
  <si>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</si>
  <si>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</si>
  <si>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</si>
  <si>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</si>
  <si>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</si>
  <si>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</si>
  <si>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</si>
  <si>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</si>
  <si>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</si>
  <si>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</si>
  <si>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</si>
  <si>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</si>
  <si>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</si>
  <si>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</si>
  <si>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</si>
  <si>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</si>
  <si>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</si>
  <si>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</si>
  <si>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</si>
  <si>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</si>
  <si>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</si>
  <si>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</si>
  <si>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</si>
  <si>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</si>
  <si>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</si>
  <si>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</si>
  <si>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</si>
  <si>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</si>
  <si>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</si>
  <si>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</si>
  <si>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</si>
  <si>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</si>
  <si>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</si>
  <si>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</si>
  <si>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</si>
  <si>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</si>
  <si>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</si>
  <si>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</si>
  <si>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</si>
  <si>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</si>
  <si>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</si>
  <si>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</si>
  <si>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</si>
  <si>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</si>
  <si>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</si>
  <si>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</si>
  <si>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</si>
  <si>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</si>
  <si>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</si>
  <si>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</si>
  <si>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</si>
  <si>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</si>
  <si>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</si>
  <si>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</si>
  <si>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</si>
  <si>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</si>
  <si>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</si>
  <si>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</si>
  <si>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</si>
  <si>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</si>
  <si>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</si>
  <si>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</si>
  <si>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</si>
  <si>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</si>
  <si>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</si>
  <si>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</si>
  <si>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</si>
  <si>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</si>
  <si>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</si>
  <si>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</si>
  <si>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</si>
  <si>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</si>
  <si>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</si>
  <si>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</si>
  <si>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</si>
  <si>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</si>
  <si>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</si>
  <si>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</si>
  <si>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</si>
  <si>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</si>
  <si>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</si>
  <si>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</si>
  <si>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</si>
  <si>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</si>
  <si>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</si>
  <si>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</si>
  <si>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</si>
  <si>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</si>
  <si>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</si>
  <si>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</si>
  <si>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</si>
  <si>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</si>
  <si>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</si>
  <si>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</si>
  <si>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</si>
  <si>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</si>
  <si>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</si>
  <si>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</si>
  <si>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</si>
  <si>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</si>
  <si>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</si>
  <si>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</si>
  <si>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</si>
  <si>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</si>
  <si>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</si>
  <si>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</si>
  <si>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</si>
  <si>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</si>
  <si>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</si>
  <si>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</si>
  <si>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</si>
  <si>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</si>
  <si>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</si>
  <si>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</si>
  <si>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</si>
  <si>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</si>
  <si>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</si>
  <si>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</si>
  <si>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</si>
  <si>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</si>
  <si>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</si>
  <si>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</si>
  <si>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</si>
  <si>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</si>
  <si>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</si>
  <si>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</si>
  <si>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</si>
  <si>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</si>
  <si>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</si>
  <si>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</si>
  <si>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</si>
  <si>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</si>
  <si>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</si>
  <si>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</si>
  <si>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</si>
  <si>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</si>
  <si>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</si>
  <si>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</si>
  <si>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</si>
  <si>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</si>
  <si>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</si>
  <si>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</si>
  <si>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</si>
  <si>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</si>
  <si>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</si>
  <si>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</si>
  <si>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</si>
  <si>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</si>
  <si>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</si>
  <si>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</si>
  <si>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</si>
  <si>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</si>
  <si>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</si>
  <si>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</si>
  <si>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</si>
  <si>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</si>
  <si>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</si>
  <si>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</si>
  <si>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</si>
  <si>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</si>
  <si>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</si>
  <si>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</si>
  <si>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</si>
  <si>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</si>
  <si>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</si>
  <si>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</si>
  <si>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</si>
  <si>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</si>
  <si>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</si>
  <si>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</si>
  <si>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</si>
  <si>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</si>
  <si>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</si>
  <si>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</si>
  <si>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</si>
  <si>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</si>
  <si>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</si>
  <si>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</si>
  <si>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</si>
  <si>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</si>
  <si>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</si>
  <si>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</si>
  <si>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</si>
  <si>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</si>
  <si>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</si>
  <si>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</si>
  <si>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</si>
  <si>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</si>
  <si>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</si>
  <si>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</si>
  <si>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</si>
  <si>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</si>
  <si>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</si>
  <si>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</si>
  <si>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</si>
  <si>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</si>
  <si>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</si>
  <si>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</si>
  <si>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</si>
  <si>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</si>
  <si>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</si>
  <si>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</si>
  <si>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</si>
  <si>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</si>
  <si>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</si>
  <si>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</si>
  <si>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</si>
  <si>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</si>
  <si>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</si>
  <si>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</si>
  <si>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</si>
  <si>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</si>
  <si>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</si>
  <si>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</si>
  <si>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</si>
  <si>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</si>
  <si>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</si>
  <si>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</si>
  <si>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</si>
  <si>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</si>
  <si>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</si>
  <si>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</si>
  <si>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</si>
  <si>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</si>
  <si>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</si>
  <si>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</si>
  <si>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</si>
  <si>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</si>
  <si>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</si>
  <si>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</si>
  <si>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</si>
  <si>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</si>
  <si>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</si>
  <si>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</si>
  <si>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</si>
  <si>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</si>
  <si>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</si>
  <si>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</si>
  <si>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</si>
  <si>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</si>
  <si>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</si>
  <si>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</si>
  <si>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</si>
  <si>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</si>
  <si>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</si>
  <si>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</si>
  <si>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</si>
  <si>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</si>
  <si>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</si>
  <si>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</si>
  <si>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</si>
  <si>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</si>
  <si>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</si>
  <si>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</si>
  <si>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</si>
  <si>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</si>
  <si>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</si>
  <si>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</si>
  <si>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</si>
  <si>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</si>
  <si>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</si>
  <si>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</si>
  <si>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</si>
  <si>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</si>
  <si>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</si>
  <si>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</si>
  <si>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</si>
  <si>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</si>
  <si>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</si>
  <si>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</si>
  <si>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</si>
  <si>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</si>
  <si>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</si>
  <si>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</si>
  <si>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</si>
  <si>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</si>
  <si>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</si>
  <si>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</si>
  <si>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</si>
  <si>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</si>
  <si>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</si>
  <si>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</si>
  <si>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</si>
  <si>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</si>
  <si>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</si>
  <si>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</si>
  <si>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</si>
  <si>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</si>
  <si>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</si>
  <si>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</si>
  <si>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</si>
  <si>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</si>
  <si>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</si>
  <si>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</si>
  <si>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</si>
  <si>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</si>
  <si>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</si>
  <si>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</si>
  <si>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</si>
  <si>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</si>
  <si>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</si>
  <si>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</si>
  <si>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</si>
  <si>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</si>
  <si>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</si>
  <si>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</si>
  <si>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</si>
  <si>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</si>
  <si>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</si>
  <si>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</si>
  <si>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</si>
  <si>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</si>
  <si>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</si>
  <si>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</si>
  <si>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</si>
  <si>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</si>
  <si>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</si>
  <si>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</si>
  <si>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</si>
  <si>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</si>
  <si>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</si>
  <si>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</si>
  <si>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</si>
  <si>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</si>
  <si>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</si>
  <si>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</si>
  <si>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</si>
  <si>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</si>
  <si>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</si>
  <si>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</si>
  <si>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</si>
  <si>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</si>
  <si>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</si>
  <si>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</si>
  <si>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</si>
  <si>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</si>
  <si>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</si>
  <si>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</si>
  <si>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</si>
  <si>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</si>
  <si>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</si>
  <si>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</si>
  <si>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</si>
  <si>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</si>
  <si>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</si>
  <si>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</si>
  <si>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</si>
  <si>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</si>
  <si>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</si>
  <si>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</si>
  <si>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</si>
  <si>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</si>
  <si>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</si>
  <si>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</si>
  <si>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</si>
  <si>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</si>
  <si>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</si>
  <si>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</si>
  <si>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</si>
  <si>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</si>
  <si>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</si>
  <si>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</si>
  <si>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</si>
  <si>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</si>
  <si>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</si>
  <si>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</si>
  <si>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</si>
  <si>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</si>
  <si>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</si>
  <si>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</si>
  <si>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</si>
  <si>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</si>
  <si>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</si>
  <si>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</si>
  <si>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</si>
  <si>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</si>
  <si>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</si>
  <si>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</si>
  <si>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</si>
  <si>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</si>
  <si>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</si>
  <si>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</si>
  <si>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</si>
  <si>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</si>
  <si>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</si>
  <si>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</si>
  <si>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</si>
  <si>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</si>
  <si>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</si>
  <si>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</si>
  <si>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</si>
  <si>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</si>
  <si>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</si>
  <si>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</si>
  <si>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</si>
  <si>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</si>
  <si>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</si>
  <si>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</si>
  <si>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</si>
  <si>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</si>
  <si>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</si>
  <si>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</si>
  <si>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</si>
  <si>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</si>
  <si>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</si>
  <si>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</si>
  <si>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</si>
  <si>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</si>
  <si>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</si>
  <si>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</si>
  <si>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</si>
  <si>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</si>
  <si>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</si>
  <si>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</si>
  <si>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</si>
  <si>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</si>
  <si>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</si>
  <si>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</si>
  <si>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</si>
  <si>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</si>
  <si>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</si>
  <si>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</si>
  <si>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</si>
  <si>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</si>
  <si>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</si>
  <si>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</si>
  <si>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</si>
  <si>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</si>
  <si>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</si>
  <si>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</si>
  <si>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</si>
  <si>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</si>
  <si>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</si>
  <si>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</si>
  <si>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</si>
  <si>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</si>
  <si>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</si>
  <si>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</si>
  <si>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</si>
  <si>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</si>
  <si>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</si>
  <si>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</si>
  <si>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</si>
  <si>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</si>
  <si>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</si>
  <si>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</si>
  <si>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</si>
  <si>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</si>
  <si>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</si>
  <si>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</si>
  <si>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</si>
  <si>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</si>
  <si>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</si>
  <si>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</si>
  <si>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</si>
  <si>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</si>
  <si>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</si>
  <si>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</si>
  <si>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</si>
  <si>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</si>
  <si>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</si>
  <si>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</si>
  <si>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</si>
  <si>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</si>
  <si>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</si>
  <si>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</si>
  <si>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</si>
  <si>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</si>
  <si>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</si>
  <si>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</si>
  <si>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</si>
  <si>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</si>
  <si>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</si>
  <si>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</si>
  <si>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</si>
  <si>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</si>
  <si>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</si>
  <si>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</si>
  <si>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</si>
  <si>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</si>
  <si>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</si>
  <si>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</si>
  <si>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</si>
  <si>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</si>
  <si>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</si>
  <si>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</si>
  <si>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</si>
  <si>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</si>
  <si>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</si>
  <si>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</si>
  <si>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</si>
  <si>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</si>
  <si>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</si>
  <si>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</si>
  <si>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</si>
  <si>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</si>
  <si>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</si>
  <si>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</si>
  <si>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</si>
  <si>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</si>
  <si>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</si>
  <si>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</si>
  <si>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</si>
  <si>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</si>
  <si>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</si>
  <si>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</si>
  <si>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</si>
  <si>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</si>
  <si>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</si>
  <si>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</si>
  <si>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</si>
  <si>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</si>
  <si>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</si>
  <si>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</si>
  <si>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</si>
  <si>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</si>
  <si>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</si>
  <si>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</si>
  <si>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</si>
  <si>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</si>
  <si>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</si>
  <si>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</si>
  <si>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</si>
  <si>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</si>
  <si>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</si>
  <si>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</si>
  <si>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</si>
  <si>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</si>
  <si>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</si>
  <si>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</si>
  <si>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</si>
  <si>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</si>
  <si>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</si>
  <si>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</si>
  <si>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</si>
  <si>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</si>
  <si>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</si>
  <si>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</si>
  <si>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</si>
  <si>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</si>
  <si>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</si>
  <si>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</si>
  <si>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</si>
  <si>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</si>
  <si>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</si>
  <si>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</si>
  <si>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</si>
  <si>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</si>
  <si>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</si>
  <si>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</si>
  <si>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</si>
  <si>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</si>
  <si>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</si>
  <si>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</si>
  <si>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</si>
  <si>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</si>
  <si>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</si>
  <si>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</si>
  <si>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</si>
  <si>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</si>
  <si>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</si>
  <si>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</si>
  <si>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</si>
  <si>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</si>
  <si>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</si>
  <si>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</si>
  <si>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</si>
  <si>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</si>
  <si>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</si>
  <si>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</si>
  <si>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</si>
  <si>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</si>
  <si>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</si>
  <si>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</si>
  <si>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</si>
  <si>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</si>
  <si>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</si>
  <si>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</si>
  <si>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</si>
  <si>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</si>
  <si>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</si>
  <si>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</si>
  <si>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</si>
  <si>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</si>
  <si>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</si>
  <si>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</si>
  <si>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</si>
  <si>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</si>
  <si>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</si>
  <si>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</si>
  <si>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</si>
  <si>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</si>
  <si>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</si>
  <si>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</si>
  <si>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</si>
  <si>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</si>
  <si>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</si>
  <si>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</si>
  <si>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</si>
  <si>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</si>
  <si>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</si>
  <si>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</si>
  <si>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</si>
  <si>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</si>
  <si>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</si>
  <si>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</si>
  <si>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</si>
  <si>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</si>
  <si>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</si>
  <si>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</si>
  <si>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</si>
  <si>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</si>
  <si>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</si>
  <si>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</si>
  <si>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</si>
  <si>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</si>
  <si>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</si>
  <si>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</si>
  <si>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</si>
  <si>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</si>
  <si>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</si>
  <si>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</si>
  <si>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</si>
  <si>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</si>
  <si>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</si>
  <si>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</si>
  <si>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</si>
  <si>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</si>
  <si>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</si>
  <si>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</si>
  <si>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</si>
  <si>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</si>
  <si>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</si>
  <si>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</si>
  <si>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</si>
  <si>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</si>
  <si>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</si>
  <si>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</si>
  <si>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</si>
  <si>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</si>
  <si>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</si>
  <si>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</si>
  <si>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</si>
  <si>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</si>
  <si>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</si>
  <si>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</si>
  <si>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</si>
  <si>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</si>
  <si>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</si>
  <si>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</si>
  <si>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</si>
  <si>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</si>
  <si>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</si>
  <si>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</si>
  <si>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</si>
  <si>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</si>
  <si>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</si>
  <si>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</si>
  <si>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</si>
  <si>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</si>
  <si>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</si>
  <si>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</si>
  <si>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</si>
  <si>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</si>
  <si>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</si>
  <si>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</si>
  <si>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</si>
  <si>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</si>
  <si>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</si>
  <si>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</si>
  <si>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</si>
  <si>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</si>
  <si>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</si>
  <si>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</si>
  <si>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</si>
  <si>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</si>
  <si>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</si>
  <si>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</si>
  <si>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</si>
  <si>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</si>
  <si>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</si>
  <si>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</si>
  <si>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</si>
  <si>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</si>
  <si>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</si>
  <si>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</si>
  <si>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</si>
  <si>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</si>
  <si>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</si>
  <si>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</si>
  <si>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</si>
  <si>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</si>
  <si>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</si>
  <si>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</si>
  <si>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</si>
  <si>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</si>
  <si>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</si>
  <si>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</si>
  <si>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</si>
  <si>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</si>
  <si>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</si>
  <si>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</si>
  <si>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</si>
  <si>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</si>
  <si>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</si>
  <si>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</si>
  <si>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</si>
  <si>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</si>
  <si>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</si>
  <si>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</si>
  <si>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</si>
  <si>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</si>
  <si>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</si>
  <si>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</si>
  <si>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</si>
  <si>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</si>
  <si>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</si>
  <si>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</si>
  <si>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</si>
  <si>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</si>
  <si>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</si>
  <si>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</si>
  <si>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</si>
  <si>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</si>
  <si>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</si>
  <si>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</si>
  <si>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</si>
  <si>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</si>
  <si>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</si>
  <si>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</si>
  <si>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</si>
  <si>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</si>
  <si>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</si>
  <si>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</si>
  <si>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</si>
  <si>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</si>
  <si>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</si>
  <si>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</si>
  <si>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</si>
  <si>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</si>
  <si>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</si>
  <si>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</si>
  <si>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</si>
  <si>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</si>
  <si>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</si>
  <si>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</si>
  <si>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</si>
  <si>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</si>
  <si>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</si>
  <si>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</si>
  <si>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</si>
  <si>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</si>
  <si>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</si>
  <si>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</si>
  <si>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</si>
  <si>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</si>
  <si>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</si>
  <si>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</si>
  <si>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</si>
  <si>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</si>
  <si>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</si>
  <si>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</si>
  <si>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</si>
  <si>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</si>
  <si>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</si>
  <si>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</si>
  <si>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</si>
  <si>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</si>
  <si>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</si>
  <si>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</si>
  <si>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</si>
  <si>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</si>
  <si>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</si>
  <si>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</si>
  <si>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</si>
  <si>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</si>
  <si>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</si>
  <si>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</si>
  <si>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</si>
  <si>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</si>
  <si>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</si>
  <si>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</si>
  <si>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</si>
  <si>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</si>
  <si>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</si>
  <si>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</si>
  <si>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</si>
  <si>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</si>
  <si>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</si>
  <si>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</si>
  <si>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</si>
  <si>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</si>
  <si>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</si>
  <si>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</si>
  <si>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</si>
  <si>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</si>
  <si>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</si>
  <si>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</si>
  <si>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</si>
  <si>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</si>
  <si>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</si>
  <si>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</si>
  <si>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</si>
  <si>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</si>
  <si>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</si>
  <si>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</si>
  <si>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</si>
  <si>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</si>
  <si>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</si>
  <si>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</si>
  <si>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</si>
  <si>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</si>
  <si>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</si>
  <si>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</si>
  <si>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</si>
  <si>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</si>
  <si>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</si>
  <si>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</si>
  <si>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</si>
  <si>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</si>
  <si>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</si>
  <si>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</si>
  <si>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</si>
  <si>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</si>
  <si>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</si>
  <si>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</si>
  <si>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</si>
  <si>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</si>
  <si>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</si>
  <si>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</si>
  <si>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</si>
  <si>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</si>
  <si>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</si>
  <si>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</si>
  <si>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</si>
  <si>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</si>
  <si>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</si>
  <si>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</si>
  <si>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</si>
  <si>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</si>
  <si>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</si>
  <si>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</si>
  <si>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</si>
  <si>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</si>
  <si>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</si>
  <si>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</si>
  <si>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</si>
  <si>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</si>
  <si>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</si>
  <si>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</si>
  <si>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</si>
  <si>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</si>
  <si>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</si>
  <si>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</si>
  <si>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</si>
  <si>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</si>
  <si>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</si>
  <si>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</si>
  <si>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</si>
  <si>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</si>
  <si>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</si>
  <si>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</si>
  <si>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</si>
  <si>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</si>
  <si>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</si>
  <si>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</si>
  <si>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</si>
  <si>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</si>
  <si>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</si>
  <si>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</si>
  <si>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</si>
  <si>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</si>
  <si>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</si>
  <si>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</si>
  <si>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</si>
  <si>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</si>
  <si>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</si>
  <si>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</si>
  <si>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</si>
  <si>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</si>
  <si>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</si>
  <si>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</si>
  <si>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</si>
  <si>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</si>
  <si>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</si>
  <si>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</si>
  <si>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</si>
  <si>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</si>
  <si>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</si>
  <si>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</si>
  <si>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</si>
  <si>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</si>
  <si>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</si>
  <si>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</si>
  <si>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</si>
  <si>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</si>
  <si>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</si>
  <si>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</si>
  <si>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</si>
  <si>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</si>
  <si>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</si>
  <si>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</si>
  <si>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</si>
  <si>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</si>
  <si>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</si>
  <si>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</si>
  <si>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</si>
  <si>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</si>
  <si>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</si>
  <si>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</si>
  <si>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</si>
  <si>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</si>
  <si>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</si>
  <si>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</si>
  <si>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</si>
  <si>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</si>
  <si>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</si>
  <si>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</si>
  <si>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</si>
  <si>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</si>
  <si>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</si>
  <si>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</si>
  <si>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</si>
  <si>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</si>
  <si>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</si>
  <si>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</si>
  <si>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</si>
  <si>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</si>
  <si>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</si>
  <si>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</si>
  <si>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</si>
  <si>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</si>
  <si>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</si>
  <si>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</si>
  <si>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</si>
  <si>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</si>
  <si>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</si>
  <si>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</si>
  <si>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</si>
  <si>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</si>
  <si>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</si>
  <si>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</si>
  <si>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</si>
  <si>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</si>
  <si>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</si>
  <si>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</si>
  <si>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</si>
  <si>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</si>
  <si>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</si>
  <si>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</si>
  <si>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</si>
  <si>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</si>
  <si>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</si>
  <si>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</si>
  <si>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</si>
  <si>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</si>
  <si>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</si>
  <si>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</si>
  <si>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</si>
  <si>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</si>
  <si>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</si>
  <si>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</si>
  <si>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</si>
  <si>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</si>
  <si>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</si>
  <si>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</si>
  <si>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</si>
  <si>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</si>
  <si>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</si>
  <si>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</si>
  <si>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</si>
  <si>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</si>
  <si>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</si>
  <si>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</si>
  <si>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</si>
  <si>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</si>
  <si>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</si>
  <si>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</si>
  <si>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</si>
  <si>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</si>
  <si>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</si>
  <si>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</si>
  <si>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</si>
  <si>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</si>
  <si>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</si>
  <si>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</si>
  <si>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</si>
  <si>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</si>
  <si>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</si>
  <si>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</si>
  <si>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</si>
  <si>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</si>
  <si>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</si>
  <si>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</si>
  <si>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</si>
  <si>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</si>
  <si>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</si>
  <si>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</si>
  <si>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</si>
  <si>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</si>
  <si>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</si>
  <si>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</si>
  <si>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</si>
  <si>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</si>
  <si>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</si>
  <si>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</si>
  <si>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</si>
  <si>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</si>
  <si>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</si>
  <si>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</si>
  <si>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</si>
  <si>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</si>
  <si>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</si>
  <si>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</si>
  <si>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</si>
  <si>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</si>
  <si>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</si>
  <si>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</si>
  <si>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</si>
  <si>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</si>
  <si>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</si>
  <si>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</si>
  <si>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</si>
  <si>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</si>
  <si>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</si>
  <si>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</si>
  <si>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</si>
  <si>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</si>
  <si>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</si>
  <si>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</si>
  <si>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</si>
  <si>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</si>
  <si>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</si>
  <si>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</si>
  <si>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</si>
  <si>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</si>
  <si>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</si>
  <si>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</si>
  <si>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</si>
  <si>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</si>
  <si>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</si>
  <si>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</si>
  <si>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</si>
  <si>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</si>
  <si>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</si>
  <si>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</si>
  <si>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</si>
  <si>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</si>
  <si>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</si>
  <si>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</si>
  <si>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</si>
  <si>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</si>
  <si>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</si>
  <si>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</si>
  <si>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</si>
  <si>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</si>
  <si>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</si>
  <si>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</si>
  <si>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</si>
  <si>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</si>
  <si>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</si>
  <si>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</si>
  <si>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</si>
  <si>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</si>
  <si>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</si>
  <si>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</si>
  <si>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</si>
  <si>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</si>
  <si>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</si>
  <si>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</si>
  <si>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</si>
  <si>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</si>
  <si>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</si>
  <si>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</si>
  <si>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</si>
  <si>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</si>
  <si>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</si>
  <si>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</si>
  <si>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</si>
  <si>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</si>
  <si>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</si>
  <si>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</si>
  <si>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</si>
  <si>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</si>
  <si>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</si>
  <si>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</si>
  <si>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</si>
  <si>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</si>
  <si>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</si>
  <si>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</si>
  <si>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</si>
  <si>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</si>
  <si>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</si>
  <si>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</si>
  <si>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</si>
  <si>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</si>
  <si>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</si>
  <si>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</si>
  <si>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</si>
  <si>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</si>
  <si>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</si>
  <si>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</si>
  <si>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</si>
  <si>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</si>
  <si>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</si>
  <si>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</si>
  <si>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</si>
  <si>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</si>
  <si>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</si>
  <si>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</si>
  <si>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</si>
  <si>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</si>
  <si>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</si>
  <si>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</si>
  <si>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</si>
  <si>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</si>
  <si>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</si>
  <si>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</si>
  <si>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</si>
  <si>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</si>
  <si>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</si>
  <si>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</si>
  <si>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</si>
  <si>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</si>
  <si>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</si>
  <si>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</si>
  <si>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</si>
  <si>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</si>
  <si>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</si>
  <si>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</si>
  <si>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</si>
  <si>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</si>
  <si>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</si>
  <si>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</si>
  <si>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</si>
  <si>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</si>
  <si>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</si>
  <si>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</si>
  <si>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</si>
  <si>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</si>
  <si>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</si>
  <si>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</si>
  <si>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</si>
  <si>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</si>
  <si>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</si>
  <si>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</si>
  <si>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</si>
  <si>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</si>
  <si>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</si>
  <si>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</si>
  <si>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</si>
  <si>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</si>
  <si>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</si>
  <si>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</si>
  <si>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</si>
  <si>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</si>
  <si>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</si>
  <si>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</si>
  <si>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</si>
  <si>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</si>
  <si>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</si>
  <si>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</si>
  <si>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</si>
  <si>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</si>
  <si>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</si>
  <si>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</si>
  <si>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</si>
  <si>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</si>
  <si>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</si>
  <si>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</si>
  <si>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</si>
  <si>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</si>
  <si>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</si>
  <si>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</si>
  <si>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</si>
  <si>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</si>
  <si>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</si>
  <si>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</si>
  <si>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</si>
  <si>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</si>
  <si>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</si>
  <si>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</si>
  <si>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</si>
  <si>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</si>
  <si>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</si>
  <si>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</si>
  <si>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</si>
  <si>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</si>
  <si>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</si>
  <si>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</si>
  <si>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</si>
  <si>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</si>
  <si>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</si>
  <si>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</si>
  <si>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</si>
  <si>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</si>
  <si>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</si>
  <si>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</si>
  <si>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</si>
  <si>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</si>
  <si>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</si>
  <si>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</si>
  <si>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</si>
  <si>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</si>
  <si>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</si>
  <si>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</si>
  <si>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</si>
  <si>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</si>
  <si>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</si>
  <si>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</si>
  <si>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</si>
  <si>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</si>
  <si>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</si>
  <si>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</si>
  <si>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</si>
  <si>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</si>
  <si>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</si>
  <si>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</si>
  <si>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</si>
  <si>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</si>
  <si>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</si>
  <si>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</si>
  <si>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</si>
  <si>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</si>
  <si>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</si>
  <si>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</si>
  <si>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</si>
  <si>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</si>
  <si>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</si>
  <si>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</si>
  <si>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</si>
  <si>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</si>
  <si>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</si>
  <si>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</si>
  <si>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</si>
  <si>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</si>
  <si>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</si>
  <si>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</si>
  <si>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</si>
  <si>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</si>
  <si>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</si>
  <si>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</si>
  <si>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</si>
  <si>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</si>
  <si>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</si>
  <si>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</si>
  <si>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</si>
  <si>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</si>
  <si>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</si>
  <si>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</si>
  <si>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</si>
  <si>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</si>
  <si>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</si>
  <si>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</si>
  <si>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</si>
  <si>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</si>
  <si>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</si>
  <si>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</si>
  <si>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</si>
  <si>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</si>
  <si>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</si>
  <si>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</si>
  <si>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</si>
  <si>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</si>
  <si>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</si>
  <si>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</si>
  <si>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</si>
  <si>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</si>
  <si>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</si>
  <si>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</si>
  <si>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</si>
  <si>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</si>
  <si>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</si>
  <si>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</si>
  <si>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</si>
  <si>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</si>
  <si>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</si>
  <si>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</si>
  <si>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</si>
  <si>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</si>
  <si>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</si>
  <si>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</si>
  <si>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</si>
  <si>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</si>
  <si>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</si>
  <si>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</si>
  <si>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</si>
  <si>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</si>
  <si>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</si>
  <si>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</si>
  <si>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</si>
  <si>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</si>
  <si>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</si>
  <si>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</si>
  <si>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</si>
  <si>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</si>
  <si>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</si>
  <si>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</si>
  <si>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</si>
  <si>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</si>
  <si>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</si>
  <si>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</si>
  <si>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</si>
  <si>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</si>
  <si>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</si>
  <si>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</si>
  <si>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</si>
  <si>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</si>
  <si>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</si>
  <si>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</si>
  <si>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</si>
  <si>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</si>
  <si>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</si>
  <si>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</si>
  <si>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</si>
  <si>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</si>
  <si>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</si>
  <si>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</si>
  <si>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</si>
  <si>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</si>
  <si>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</si>
  <si>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</si>
  <si>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</si>
  <si>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</si>
  <si>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</si>
  <si>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</si>
  <si>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</si>
  <si>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</si>
  <si>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</si>
  <si>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</si>
  <si>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</si>
  <si>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</si>
  <si>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</si>
  <si>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</si>
  <si>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</si>
  <si>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</si>
  <si>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</si>
  <si>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</si>
  <si>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</si>
  <si>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</si>
  <si>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</si>
  <si>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</si>
  <si>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</si>
  <si>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</si>
  <si>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</si>
  <si>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</si>
  <si>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</si>
  <si>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</si>
  <si>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</si>
  <si>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</si>
  <si>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</si>
  <si>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</si>
  <si>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</si>
  <si>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</si>
  <si>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</si>
  <si>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</si>
  <si>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</si>
  <si>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</si>
  <si>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</si>
  <si>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</si>
  <si>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</si>
  <si>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</si>
  <si>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</si>
  <si>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</si>
  <si>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</si>
  <si>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</si>
  <si>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</si>
  <si>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</si>
  <si>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</si>
  <si>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</si>
  <si>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</si>
  <si>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</si>
  <si>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</si>
  <si>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</si>
  <si>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</si>
  <si>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</si>
  <si>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</si>
  <si>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</si>
  <si>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</si>
  <si>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</si>
  <si>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</si>
  <si>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</si>
  <si>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</si>
  <si>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</si>
  <si>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</si>
  <si>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</si>
  <si>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</si>
  <si>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</si>
  <si>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</si>
  <si>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</si>
  <si>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</si>
  <si>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</si>
  <si>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</si>
  <si>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</si>
  <si>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</si>
  <si>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</si>
  <si>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</si>
  <si>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</si>
  <si>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</si>
  <si>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</si>
  <si>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</si>
  <si>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</si>
  <si>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</si>
  <si>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</si>
  <si>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</si>
  <si>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</si>
  <si>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</si>
  <si>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</si>
  <si>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</si>
  <si>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</si>
  <si>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</si>
  <si>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</si>
  <si>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</si>
  <si>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</si>
  <si>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</si>
  <si>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</si>
  <si>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</si>
  <si>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</si>
  <si>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</si>
  <si>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</si>
  <si>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</si>
  <si>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</si>
  <si>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</si>
  <si>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</si>
  <si>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</si>
  <si>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</si>
  <si>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</si>
  <si>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</si>
  <si>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</si>
  <si>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</si>
  <si>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</si>
  <si>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</si>
  <si>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</si>
  <si>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</si>
  <si>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</si>
  <si>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</si>
  <si>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</si>
  <si>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</si>
  <si>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</si>
  <si>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</si>
  <si>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</si>
  <si>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</si>
  <si>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</si>
  <si>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</si>
  <si>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</si>
  <si>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</si>
  <si>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</si>
  <si>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</si>
  <si>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</si>
  <si>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</si>
  <si>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</si>
  <si>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</si>
  <si>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</si>
  <si>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</si>
  <si>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</si>
  <si>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</si>
  <si>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</si>
  <si>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</si>
  <si>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</si>
  <si>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</si>
  <si>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</si>
  <si>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</si>
  <si>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</si>
  <si>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</si>
  <si>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</si>
  <si>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</si>
  <si>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</si>
  <si>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</si>
  <si>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</si>
  <si>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</si>
  <si>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</si>
  <si>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</si>
  <si>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</si>
  <si>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</si>
  <si>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</si>
  <si>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</si>
  <si>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</si>
  <si>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</si>
  <si>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</si>
  <si>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</si>
  <si>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</si>
  <si>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</si>
  <si>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</si>
  <si>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</si>
  <si>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</si>
  <si>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</si>
  <si>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</si>
  <si>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</si>
  <si>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</si>
  <si>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</si>
  <si>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</si>
  <si>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</si>
  <si>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</si>
  <si>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</si>
  <si>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</si>
  <si>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</si>
  <si>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</si>
  <si>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</si>
  <si>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</si>
  <si>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</si>
  <si>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</si>
  <si>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</si>
  <si>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</si>
  <si>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</si>
  <si>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</si>
  <si>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</si>
  <si>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</si>
  <si>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</si>
  <si>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</si>
  <si>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</si>
  <si>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</si>
  <si>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</si>
  <si>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</si>
  <si>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</si>
  <si>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</si>
  <si>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</si>
  <si>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</si>
  <si>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</si>
  <si>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</si>
  <si>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</si>
  <si>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</si>
  <si>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</si>
  <si>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</si>
  <si>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</si>
  <si>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</si>
  <si>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</si>
  <si>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</si>
  <si>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</si>
  <si>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</si>
  <si>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</si>
  <si>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</si>
  <si>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</si>
  <si>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</si>
  <si>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</si>
  <si>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</si>
  <si>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</si>
  <si>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</si>
  <si>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</si>
  <si>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</si>
  <si>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</si>
  <si>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</si>
  <si>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</si>
  <si>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</si>
  <si>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</si>
  <si>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</si>
  <si>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</si>
  <si>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</si>
  <si>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</si>
  <si>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</si>
  <si>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</si>
  <si>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</si>
  <si>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</si>
  <si>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</si>
  <si>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</si>
  <si>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</si>
  <si>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</si>
  <si>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</si>
  <si>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</si>
  <si>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</si>
  <si>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</si>
  <si>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</si>
  <si>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</si>
  <si>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</si>
  <si>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</si>
  <si>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</si>
  <si>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</si>
  <si>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</si>
  <si>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</si>
  <si>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</si>
  <si>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</si>
  <si>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</si>
  <si>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</si>
  <si>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</si>
  <si>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</si>
  <si>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</si>
  <si>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</si>
  <si>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</si>
  <si>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</si>
  <si>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</si>
  <si>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</si>
  <si>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</si>
  <si>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</si>
  <si>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</si>
  <si>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</si>
  <si>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</si>
  <si>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</si>
  <si>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</si>
  <si>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</si>
  <si>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</si>
  <si>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</si>
  <si>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</si>
  <si>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</si>
  <si>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</si>
  <si>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</si>
  <si>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</si>
  <si>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</si>
  <si>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</si>
  <si>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</si>
  <si>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</si>
  <si>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</si>
  <si>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</si>
  <si>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</si>
  <si>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</si>
  <si>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</si>
  <si>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</si>
  <si>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</si>
  <si>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</si>
  <si>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</si>
  <si>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</si>
  <si>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</si>
  <si>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</si>
  <si>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</si>
  <si>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</si>
  <si>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</si>
  <si>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</si>
  <si>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</si>
  <si>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</si>
  <si>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</si>
  <si>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</si>
  <si>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</si>
  <si>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</si>
  <si>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</si>
  <si>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</si>
  <si>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</si>
  <si>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</si>
  <si>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</si>
  <si>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</si>
  <si>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</si>
  <si>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</si>
  <si>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</si>
  <si>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</si>
  <si>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</si>
  <si>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</si>
  <si>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</si>
  <si>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</si>
  <si>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</si>
  <si>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</si>
  <si>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</si>
  <si>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</si>
  <si>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</si>
  <si>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</si>
  <si>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</si>
  <si>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</si>
  <si>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</si>
  <si>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</si>
  <si>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</si>
  <si>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</si>
  <si>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</si>
  <si>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</si>
  <si>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</si>
  <si>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</si>
  <si>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</si>
  <si>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</si>
  <si>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</si>
  <si>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</si>
  <si>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</si>
  <si>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</si>
  <si>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</si>
  <si>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</si>
  <si>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</si>
  <si>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</si>
  <si>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</si>
  <si>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</si>
  <si>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</si>
  <si>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</si>
  <si>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</si>
  <si>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</si>
  <si>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</si>
  <si>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</si>
  <si>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</si>
  <si>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</si>
  <si>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</si>
  <si>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</si>
  <si>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</si>
  <si>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</si>
  <si>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</si>
  <si>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</si>
  <si>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</si>
  <si>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</si>
  <si>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</si>
  <si>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</si>
  <si>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</si>
  <si>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</si>
  <si>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</si>
  <si>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</si>
  <si>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</si>
  <si>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</si>
  <si>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</si>
  <si>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</si>
  <si>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</si>
  <si>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</si>
  <si>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</si>
  <si>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</si>
  <si>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</si>
  <si>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</si>
  <si>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</si>
  <si>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</si>
  <si>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</si>
  <si>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</si>
  <si>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</si>
  <si>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</si>
  <si>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</si>
  <si>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</si>
  <si>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</si>
  <si>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</si>
  <si>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</si>
  <si>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</si>
  <si>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</si>
  <si>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</si>
  <si>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</si>
  <si>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</si>
  <si>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</si>
  <si>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</si>
  <si>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</si>
  <si>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</si>
  <si>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</si>
  <si>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</si>
  <si>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</si>
  <si>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</si>
  <si>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</si>
  <si>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</si>
  <si>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</si>
  <si>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</si>
  <si>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</si>
  <si>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</si>
  <si>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</si>
  <si>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</si>
  <si>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</si>
  <si>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</si>
  <si>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</si>
  <si>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</si>
  <si>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</si>
  <si>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</si>
  <si>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</si>
  <si>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</si>
  <si>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</si>
  <si>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</si>
  <si>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</si>
  <si>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</si>
  <si>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</si>
  <si>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</si>
  <si>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</si>
  <si>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</si>
  <si>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</si>
  <si>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</si>
  <si>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</si>
  <si>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</si>
  <si>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</si>
  <si>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</si>
  <si>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</si>
  <si>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</si>
  <si>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</si>
  <si>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</si>
  <si>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</si>
  <si>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</si>
  <si>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</si>
  <si>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</si>
  <si>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</si>
  <si>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</si>
  <si>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</si>
  <si>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</si>
  <si>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</si>
  <si>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</si>
  <si>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</si>
  <si>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</si>
  <si>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</si>
  <si>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</si>
  <si>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</si>
  <si>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</si>
  <si>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</si>
  <si>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</si>
  <si>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</si>
  <si>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</si>
  <si>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</si>
  <si>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</si>
  <si>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</si>
  <si>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</si>
  <si>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</si>
  <si>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</si>
  <si>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</si>
  <si>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</si>
  <si>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</si>
  <si>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</si>
  <si>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</si>
  <si>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</si>
  <si>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</si>
  <si>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</si>
  <si>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</si>
  <si>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</si>
  <si>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</si>
  <si>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</si>
  <si>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</si>
  <si>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</si>
  <si>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</si>
  <si>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</si>
  <si>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</si>
  <si>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</si>
  <si>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</si>
  <si>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</si>
  <si>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</si>
  <si>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</si>
  <si>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</si>
  <si>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</si>
  <si>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</si>
  <si>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</si>
  <si>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</si>
  <si>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</si>
  <si>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</si>
  <si>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</si>
  <si>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</si>
  <si>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</si>
  <si>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</si>
  <si>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</si>
  <si>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</si>
  <si>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</si>
  <si>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</si>
  <si>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</si>
  <si>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</si>
  <si>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</si>
  <si>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</si>
  <si>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</si>
  <si>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</si>
  <si>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</si>
  <si>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</si>
  <si>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</si>
  <si>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</si>
  <si>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</si>
  <si>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</si>
  <si>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</si>
  <si>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</si>
  <si>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</si>
  <si>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</si>
  <si>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</si>
  <si>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</si>
  <si>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</si>
  <si>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</si>
  <si>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</si>
  <si>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</si>
  <si>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</si>
  <si>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</si>
  <si>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</si>
  <si>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</si>
  <si>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</si>
  <si>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</si>
  <si>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</si>
  <si>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</si>
  <si>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</si>
  <si>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</si>
  <si>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</si>
  <si>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</si>
  <si>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</si>
  <si>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</si>
  <si>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</si>
  <si>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</si>
  <si>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</si>
  <si>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</si>
  <si>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</si>
  <si>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</si>
  <si>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</si>
  <si>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</si>
  <si>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</si>
  <si>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</si>
  <si>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</si>
  <si>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</si>
  <si>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</si>
  <si>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</si>
  <si>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</si>
  <si>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</si>
  <si>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</si>
  <si>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</si>
  <si>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</si>
  <si>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</si>
  <si>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</si>
  <si>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</si>
  <si>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</si>
  <si>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</si>
  <si>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</si>
  <si>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</si>
  <si>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</si>
  <si>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</si>
  <si>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</si>
  <si>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</si>
  <si>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</si>
  <si>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</si>
  <si>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</si>
  <si>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</si>
  <si>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</si>
  <si>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</si>
  <si>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</si>
  <si>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</si>
  <si>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</si>
  <si>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</si>
  <si>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</si>
  <si>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</si>
  <si>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</si>
  <si>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</si>
  <si>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</si>
  <si>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</si>
  <si>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</si>
  <si>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</si>
  <si>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</si>
  <si>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</si>
  <si>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</si>
  <si>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</si>
  <si>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</si>
  <si>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</si>
  <si>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</si>
  <si>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</si>
  <si>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</si>
  <si>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</si>
  <si>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</si>
  <si>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</si>
  <si>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</si>
  <si>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</si>
  <si>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</si>
  <si>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</si>
  <si>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</si>
  <si>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</si>
  <si>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</si>
  <si>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</si>
  <si>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</si>
  <si>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</si>
  <si>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</si>
  <si>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</si>
  <si>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</si>
  <si>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</si>
  <si>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</si>
  <si>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</si>
  <si>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</si>
  <si>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</si>
  <si>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</si>
  <si>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</si>
  <si>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</si>
  <si>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</si>
  <si>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</si>
  <si>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</si>
  <si>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</si>
  <si>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</si>
  <si>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</si>
  <si>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</si>
  <si>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</si>
  <si>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</si>
  <si>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</si>
  <si>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</si>
  <si>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</si>
  <si>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</si>
  <si>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</si>
  <si>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</si>
  <si>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</si>
  <si>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</si>
  <si>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</si>
  <si>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</si>
  <si>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</si>
  <si>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</si>
  <si>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</si>
  <si>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</si>
  <si>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</si>
  <si>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</si>
  <si>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</si>
  <si>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</si>
  <si>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</si>
  <si>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</si>
  <si>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</si>
  <si>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</si>
  <si>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</si>
  <si>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</si>
  <si>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</si>
  <si>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</si>
  <si>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</si>
  <si>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</si>
  <si>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</si>
  <si>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</si>
  <si>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</si>
  <si>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</si>
  <si>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</si>
  <si>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</si>
  <si>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</si>
  <si>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</si>
  <si>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</si>
  <si>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</si>
  <si>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</si>
  <si>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</si>
  <si>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</si>
  <si>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</si>
  <si>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</si>
  <si>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</si>
  <si>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</si>
  <si>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</si>
  <si>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</si>
  <si>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</si>
  <si>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</si>
  <si>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</si>
  <si>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</si>
  <si>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</si>
  <si>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</si>
  <si>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</si>
  <si>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</si>
  <si>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</si>
  <si>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</si>
  <si>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</si>
  <si>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</si>
  <si>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</si>
  <si>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</si>
  <si>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</si>
  <si>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</si>
  <si>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</si>
  <si>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</si>
  <si>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</si>
  <si>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</si>
  <si>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</si>
  <si>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</si>
  <si>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</si>
  <si>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</si>
  <si>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</si>
  <si>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</si>
  <si>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</si>
  <si>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</si>
  <si>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</si>
  <si>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</si>
  <si>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</si>
  <si>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</si>
  <si>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</si>
  <si>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</si>
  <si>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</si>
  <si>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</si>
  <si>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</si>
  <si>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</si>
  <si>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</si>
  <si>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</si>
  <si>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</si>
  <si>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</si>
  <si>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</si>
  <si>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</si>
  <si>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</si>
  <si>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</si>
  <si>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</si>
  <si>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</si>
  <si>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</si>
  <si>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</si>
  <si>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</si>
  <si>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</si>
  <si>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</si>
  <si>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</si>
  <si>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</si>
  <si>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</si>
  <si>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</si>
  <si>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</si>
  <si>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</si>
  <si>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</si>
  <si>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</si>
  <si>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</si>
  <si>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</si>
  <si>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</si>
  <si>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</si>
  <si>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</si>
  <si>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</si>
  <si>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</si>
  <si>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</si>
  <si>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</si>
  <si>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</si>
  <si>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</si>
  <si>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</si>
  <si>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</si>
  <si>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</si>
  <si>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</si>
  <si>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</si>
  <si>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</si>
  <si>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</si>
  <si>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</si>
  <si>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</si>
  <si>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</si>
  <si>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</si>
  <si>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</si>
  <si>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</si>
  <si>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</si>
  <si>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</si>
  <si>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</si>
  <si>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</si>
  <si>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</si>
  <si>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</si>
  <si>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</si>
  <si>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</si>
  <si>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</si>
  <si>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</si>
  <si>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</si>
  <si>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</si>
  <si>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</si>
  <si>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</si>
  <si>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</si>
  <si>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</si>
  <si>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</si>
  <si>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</si>
  <si>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</si>
  <si>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</si>
  <si>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</si>
  <si>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</si>
  <si>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</si>
  <si>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</si>
  <si>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</si>
  <si>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</si>
  <si>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</si>
  <si>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</si>
  <si>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</si>
  <si>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</si>
  <si>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</si>
  <si>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</si>
  <si>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</si>
  <si>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</si>
  <si>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</si>
  <si>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</si>
  <si>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</si>
  <si>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</si>
  <si>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</si>
  <si>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</si>
  <si>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</si>
  <si>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</si>
  <si>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</si>
  <si>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</si>
  <si>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</si>
  <si>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</si>
  <si>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</si>
  <si>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</si>
  <si>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</si>
  <si>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</si>
  <si>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</si>
  <si>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</si>
  <si>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</si>
  <si>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</si>
  <si>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</si>
  <si>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</si>
  <si>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</si>
  <si>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</si>
  <si>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</si>
  <si>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</si>
  <si>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</si>
  <si>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</si>
  <si>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</si>
  <si>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</si>
  <si>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</si>
  <si>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</si>
  <si>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</si>
  <si>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</si>
  <si>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</si>
  <si>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</si>
  <si>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</si>
  <si>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</si>
  <si>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</si>
  <si>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</si>
  <si>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</si>
  <si>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</si>
  <si>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</si>
  <si>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</si>
  <si>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</si>
  <si>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</si>
  <si>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</si>
  <si>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</si>
  <si>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</si>
  <si>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</si>
  <si>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</si>
  <si>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</si>
  <si>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</si>
  <si>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</si>
  <si>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</si>
  <si>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</si>
  <si>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</si>
  <si>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</si>
  <si>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</si>
  <si>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</si>
  <si>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</si>
  <si>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</si>
  <si>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</si>
  <si>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</si>
  <si>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</si>
  <si>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</si>
  <si>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</si>
  <si>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</si>
  <si>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</si>
  <si>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</si>
  <si>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</si>
  <si>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</si>
  <si>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</si>
  <si>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</si>
  <si>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</si>
  <si>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</si>
  <si>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</si>
  <si>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</si>
  <si>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</si>
  <si>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</si>
  <si>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</si>
  <si>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</si>
  <si>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</si>
  <si>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</si>
  <si>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</si>
  <si>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</si>
  <si>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</si>
  <si>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</si>
  <si>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</si>
  <si>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</si>
  <si>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</si>
  <si>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</si>
  <si>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</si>
  <si>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</si>
  <si>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</si>
  <si>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</si>
  <si>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</si>
  <si>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</si>
  <si>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</si>
  <si>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</si>
  <si>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</si>
  <si>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</si>
  <si>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</si>
  <si>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</si>
  <si>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</si>
  <si>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</si>
  <si>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</si>
  <si>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</si>
  <si>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</si>
  <si>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</si>
  <si>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</si>
  <si>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</si>
  <si>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</si>
  <si>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</si>
  <si>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</si>
  <si>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</si>
  <si>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</si>
  <si>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</si>
  <si>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</si>
  <si>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</si>
  <si>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</si>
  <si>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</si>
  <si>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</si>
  <si>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</si>
  <si>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</si>
  <si>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</si>
  <si>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</si>
  <si>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</si>
  <si>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</si>
  <si>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</si>
  <si>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</si>
  <si>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</si>
  <si>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</si>
  <si>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</si>
  <si>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</si>
  <si>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</si>
  <si>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</si>
  <si>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</si>
  <si>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</si>
  <si>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</si>
  <si>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</si>
  <si>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</si>
  <si>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</si>
  <si>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</si>
  <si>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</si>
  <si>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</si>
  <si>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</si>
  <si>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</si>
  <si>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</si>
  <si>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</si>
  <si>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</si>
  <si>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</si>
  <si>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</si>
  <si>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</si>
  <si>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</si>
  <si>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</si>
  <si>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</si>
  <si>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</si>
  <si>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</si>
  <si>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</si>
  <si>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</si>
  <si>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</si>
  <si>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</si>
  <si>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</si>
  <si>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</si>
  <si>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</si>
  <si>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</si>
  <si>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</si>
  <si>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</si>
  <si>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</si>
  <si>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</si>
  <si>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</si>
  <si>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</si>
  <si>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</si>
  <si>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</si>
  <si>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</si>
  <si>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</si>
  <si>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</si>
  <si>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</si>
  <si>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</si>
  <si>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</si>
  <si>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</si>
  <si>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</si>
  <si>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</si>
  <si>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</si>
  <si>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</si>
  <si>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</si>
  <si>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</si>
  <si>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</si>
  <si>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</si>
  <si>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</si>
  <si>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</si>
  <si>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</si>
  <si>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</si>
  <si>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</si>
  <si>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</si>
  <si>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</si>
  <si>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</si>
  <si>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</si>
  <si>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</si>
  <si>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</si>
  <si>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</si>
  <si>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</si>
  <si>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</si>
  <si>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</si>
  <si>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</si>
  <si>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</si>
  <si>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</si>
  <si>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</si>
  <si>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</si>
  <si>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</si>
  <si>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</si>
  <si>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</si>
  <si>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</si>
  <si>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</si>
  <si>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</si>
  <si>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</si>
  <si>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</si>
  <si>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</si>
  <si>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</si>
  <si>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</si>
  <si>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</si>
  <si>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</si>
  <si>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</si>
  <si>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</si>
  <si>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</si>
  <si>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</si>
  <si>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</si>
  <si>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</si>
  <si>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</si>
  <si>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</si>
  <si>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</si>
  <si>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</si>
  <si>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</si>
  <si>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</si>
  <si>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</si>
  <si>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</si>
  <si>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</si>
  <si>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</si>
  <si>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</si>
  <si>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</si>
  <si>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</si>
  <si>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</si>
  <si>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</si>
  <si>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</si>
  <si>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</si>
  <si>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</si>
  <si>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</si>
  <si>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</si>
  <si>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</si>
  <si>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</si>
  <si>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</si>
  <si>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</si>
  <si>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</si>
  <si>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</si>
  <si>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</si>
  <si>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</si>
  <si>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</si>
  <si>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</si>
  <si>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</si>
  <si>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</si>
  <si>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</si>
  <si>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</si>
  <si>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</si>
  <si>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</si>
  <si>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</si>
  <si>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</si>
  <si>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</si>
  <si>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</si>
  <si>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</si>
  <si>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</si>
  <si>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</si>
  <si>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</si>
  <si>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</si>
  <si>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</si>
  <si>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</si>
  <si>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</si>
  <si>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</si>
  <si>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</si>
  <si>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</si>
  <si>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</si>
  <si>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</si>
  <si>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</si>
  <si>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</si>
  <si>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</si>
  <si>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</si>
  <si>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</si>
  <si>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</si>
  <si>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</si>
  <si>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</si>
  <si>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</si>
  <si>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</si>
  <si>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</si>
  <si>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</si>
  <si>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</si>
  <si>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</si>
  <si>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</si>
  <si>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</si>
  <si>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</si>
  <si>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</si>
  <si>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</si>
  <si>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</si>
  <si>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</si>
  <si>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</si>
  <si>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</si>
  <si>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</si>
  <si>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</si>
  <si>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</si>
  <si>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</si>
  <si>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</si>
  <si>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</si>
  <si>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</si>
  <si>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</si>
  <si>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</si>
  <si>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</si>
  <si>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</si>
  <si>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</si>
  <si>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</si>
  <si>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</si>
  <si>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</si>
  <si>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</si>
  <si>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</si>
  <si>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</si>
  <si>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</si>
  <si>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</si>
  <si>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</si>
  <si>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</si>
  <si>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</si>
  <si>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</si>
  <si>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</si>
  <si>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</si>
  <si>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</si>
  <si>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</si>
  <si>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</si>
  <si>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</si>
  <si>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</si>
  <si>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</si>
  <si>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</si>
  <si>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</si>
  <si>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</si>
  <si>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</si>
  <si>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</si>
  <si>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</si>
  <si>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</si>
  <si>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</si>
  <si>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</si>
  <si>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</si>
  <si>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</si>
  <si>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</si>
  <si>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</si>
  <si>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</si>
  <si>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</si>
  <si>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</si>
  <si>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</si>
  <si>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</si>
  <si>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</si>
  <si>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</si>
  <si>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</si>
  <si>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</si>
  <si>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</si>
  <si>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</si>
  <si>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</si>
  <si>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</si>
  <si>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</si>
  <si>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</si>
  <si>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</si>
  <si>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</si>
  <si>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</si>
  <si>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</si>
  <si>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</si>
  <si>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</si>
  <si>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</si>
  <si>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</si>
  <si>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</si>
  <si>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</si>
  <si>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</si>
  <si>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</si>
  <si>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</si>
  <si>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</si>
  <si>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</si>
  <si>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</si>
  <si>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</si>
  <si>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</si>
  <si>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</si>
  <si>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</si>
  <si>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</si>
  <si>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</si>
  <si>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</si>
  <si>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</si>
  <si>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</si>
  <si>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</si>
  <si>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</si>
  <si>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</si>
  <si>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</si>
  <si>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</si>
  <si>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</si>
  <si>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</si>
  <si>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</si>
  <si>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</si>
  <si>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</si>
  <si>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</si>
  <si>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</si>
  <si>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</si>
  <si>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</si>
  <si>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</si>
  <si>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</si>
  <si>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</si>
  <si>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</si>
  <si>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</si>
  <si>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</si>
  <si>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</si>
  <si>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</si>
  <si>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</si>
  <si>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</si>
  <si>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</si>
  <si>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</si>
  <si>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</si>
  <si>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</si>
  <si>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</si>
  <si>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</si>
  <si>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</si>
  <si>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</si>
  <si>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</si>
  <si>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</si>
  <si>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</si>
  <si>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</si>
  <si>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</si>
  <si>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</si>
  <si>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</si>
  <si>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</si>
  <si>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</si>
  <si>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</si>
  <si>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</si>
  <si>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</si>
  <si>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</si>
  <si>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</si>
  <si>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</si>
  <si>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</si>
  <si>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</si>
  <si>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</si>
  <si>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</si>
  <si>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</si>
  <si>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</si>
  <si>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</si>
  <si>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</si>
  <si>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</si>
  <si>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</si>
  <si>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</si>
  <si>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</si>
  <si>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</si>
  <si>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</si>
  <si>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</si>
  <si>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</si>
  <si>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</si>
  <si>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</si>
  <si>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</si>
  <si>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</si>
  <si>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</si>
  <si>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</si>
  <si>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</si>
  <si>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</si>
  <si>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</si>
  <si>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</si>
  <si>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</si>
  <si>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</si>
  <si>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</si>
  <si>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</si>
  <si>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</si>
  <si>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</si>
  <si>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</si>
  <si>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</si>
  <si>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</si>
  <si>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</si>
  <si>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</si>
  <si>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</si>
  <si>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</si>
  <si>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</si>
  <si>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</si>
  <si>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</si>
  <si>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</si>
  <si>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</si>
  <si>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</si>
  <si>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</si>
  <si>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</si>
  <si>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</si>
  <si>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</si>
  <si>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</si>
  <si>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</si>
  <si>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</si>
  <si>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</si>
  <si>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</si>
  <si>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</si>
  <si>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</si>
  <si>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</si>
  <si>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</si>
  <si>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</si>
  <si>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</si>
  <si>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</si>
  <si>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</si>
  <si>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</si>
  <si>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</si>
  <si>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</si>
  <si>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</si>
  <si>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</si>
  <si>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</si>
  <si>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</si>
  <si>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</si>
  <si>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</si>
  <si>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</si>
  <si>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</si>
  <si>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</si>
  <si>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</si>
  <si>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</si>
  <si>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</si>
  <si>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</si>
  <si>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</si>
  <si>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</si>
  <si>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</si>
  <si>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</si>
  <si>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</si>
  <si>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</si>
  <si>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</si>
  <si>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</si>
  <si>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</si>
  <si>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</si>
  <si>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</si>
  <si>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</si>
  <si>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</si>
  <si>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</si>
  <si>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</si>
  <si>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</si>
  <si>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</si>
  <si>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</si>
  <si>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</si>
  <si>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</si>
  <si>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</si>
  <si>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</si>
  <si>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</si>
  <si>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</si>
  <si>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</si>
  <si>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</si>
  <si>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</si>
  <si>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</si>
  <si>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</si>
  <si>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</si>
  <si>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</si>
  <si>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</si>
  <si>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</si>
  <si>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</si>
  <si>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</si>
  <si>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</si>
  <si>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</si>
  <si>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</si>
  <si>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</si>
  <si>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</si>
  <si>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</si>
  <si>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</si>
  <si>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</si>
  <si>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</si>
  <si>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</si>
  <si>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</si>
  <si>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</si>
  <si>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</si>
  <si>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</si>
  <si>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</si>
  <si>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</si>
  <si>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</si>
  <si>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</si>
  <si>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</si>
  <si>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</si>
  <si>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</si>
  <si>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</si>
  <si>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</si>
  <si>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</si>
  <si>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</si>
  <si>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</si>
  <si>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</si>
  <si>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</si>
  <si>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</si>
  <si>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</si>
  <si>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</si>
  <si>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</si>
  <si>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</si>
  <si>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</si>
  <si>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</si>
  <si>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</si>
  <si>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</si>
  <si>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</si>
  <si>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</si>
  <si>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</si>
  <si>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</si>
  <si>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</si>
  <si>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</si>
  <si>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</si>
  <si>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</si>
  <si>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</si>
  <si>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</si>
  <si>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</si>
  <si>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</si>
  <si>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</si>
  <si>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</si>
  <si>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</si>
  <si>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</si>
  <si>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</si>
  <si>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</si>
  <si>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</si>
  <si>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</si>
  <si>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</si>
  <si>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</si>
  <si>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</si>
  <si>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</si>
  <si>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</si>
  <si>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</si>
  <si>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</si>
  <si>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</si>
  <si>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</si>
  <si>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</si>
  <si>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</si>
  <si>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</si>
  <si>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</si>
  <si>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</si>
  <si>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</si>
  <si>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</si>
  <si>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</si>
  <si>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</si>
  <si>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</si>
  <si>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</si>
  <si>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</si>
  <si>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</si>
  <si>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</si>
  <si>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</si>
  <si>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</si>
  <si>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</si>
  <si>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</si>
  <si>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</si>
  <si>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</si>
  <si>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</si>
  <si>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</si>
  <si>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</si>
  <si>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</si>
  <si>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</si>
  <si>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</si>
  <si>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</si>
  <si>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</si>
  <si>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</si>
  <si>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</si>
  <si>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</si>
  <si>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</si>
  <si>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</si>
  <si>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</si>
  <si>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</si>
  <si>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</si>
  <si>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</si>
  <si>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</si>
  <si>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</si>
  <si>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</si>
  <si>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</si>
  <si>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</si>
  <si>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</si>
  <si>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</si>
  <si>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</si>
  <si>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</si>
  <si>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</si>
  <si>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</si>
  <si>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</si>
  <si>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</si>
  <si>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</si>
  <si>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</si>
  <si>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</si>
  <si>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</si>
  <si>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</si>
  <si>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</si>
  <si>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</si>
  <si>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</si>
  <si>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</si>
  <si>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</si>
  <si>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</si>
  <si>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</si>
  <si>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</si>
  <si>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</si>
  <si>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</si>
  <si>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</si>
  <si>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</si>
  <si>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</si>
  <si>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</si>
  <si>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</si>
  <si>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</si>
  <si>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</si>
  <si>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</si>
  <si>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</si>
  <si>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</si>
  <si>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</si>
  <si>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</si>
  <si>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</si>
  <si>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</si>
  <si>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</si>
  <si>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</si>
  <si>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</si>
  <si>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</si>
  <si>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</si>
  <si>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</si>
  <si>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</si>
  <si>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</si>
  <si>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</si>
  <si>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</si>
  <si>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</si>
  <si>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</si>
  <si>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</si>
  <si>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</si>
  <si>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</si>
  <si>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</si>
  <si>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</si>
  <si>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</si>
  <si>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</si>
  <si>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</si>
  <si>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</si>
  <si>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</si>
  <si>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</si>
  <si>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</si>
  <si>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</si>
  <si>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</si>
  <si>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</si>
  <si>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</si>
  <si>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</si>
  <si>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</si>
  <si>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</si>
  <si>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</si>
  <si>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</si>
  <si>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</si>
  <si>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</si>
  <si>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</si>
  <si>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</si>
  <si>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</si>
  <si>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</si>
  <si>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</si>
  <si>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</si>
  <si>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</si>
  <si>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</si>
  <si>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</si>
  <si>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</si>
  <si>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</si>
  <si>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</si>
  <si>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</si>
  <si>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</si>
  <si>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</si>
  <si>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</si>
  <si>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</si>
  <si>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</si>
  <si>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</si>
  <si>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</si>
  <si>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</si>
  <si>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</si>
  <si>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</si>
  <si>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</si>
  <si>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</si>
  <si>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</si>
  <si>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</si>
  <si>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</si>
  <si>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</si>
  <si>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</si>
  <si>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</si>
  <si>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</si>
  <si>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</si>
  <si>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</si>
  <si>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</si>
  <si>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</si>
  <si>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</si>
  <si>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</si>
  <si>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</si>
  <si>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</si>
  <si>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</si>
  <si>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</si>
  <si>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</si>
  <si>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</si>
  <si>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</si>
  <si>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</si>
  <si>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</si>
  <si>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</si>
  <si>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</si>
  <si>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</si>
  <si>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</si>
  <si>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</si>
  <si>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</si>
  <si>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</si>
  <si>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</si>
  <si>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</si>
  <si>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</si>
  <si>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</si>
  <si>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</si>
  <si>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</si>
  <si>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</si>
  <si>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</si>
  <si>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</si>
  <si>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</si>
  <si>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</si>
  <si>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</si>
  <si>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</si>
  <si>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</si>
  <si>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</si>
  <si>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</si>
  <si>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</si>
  <si>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</si>
  <si>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</si>
  <si>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</si>
  <si>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</si>
  <si>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</si>
  <si>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</si>
  <si>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</si>
  <si>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</si>
  <si>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</si>
  <si>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</si>
  <si>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</si>
  <si>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</si>
  <si>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</si>
  <si>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</si>
  <si>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</si>
  <si>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</si>
  <si>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</si>
  <si>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</si>
  <si>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</si>
  <si>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</si>
  <si>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</si>
  <si>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</si>
  <si>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</si>
  <si>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</si>
  <si>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</si>
  <si>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</si>
  <si>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</si>
  <si>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</si>
  <si>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</si>
  <si>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</si>
  <si>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</si>
  <si>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</si>
  <si>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</si>
  <si>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</si>
  <si>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</si>
  <si>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</si>
  <si>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</si>
  <si>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</si>
  <si>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</si>
  <si>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</si>
  <si>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</si>
  <si>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</si>
  <si>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</si>
  <si>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</si>
  <si>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</si>
  <si>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</si>
  <si>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</si>
  <si>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</si>
  <si>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</si>
  <si>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</si>
  <si>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</si>
  <si>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</si>
  <si>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</si>
  <si>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</si>
  <si>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</si>
  <si>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</si>
  <si>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</si>
  <si>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</si>
  <si>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</si>
  <si>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</si>
  <si>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</si>
  <si>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</si>
  <si>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</si>
  <si>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</si>
  <si>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</si>
  <si>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</si>
  <si>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</si>
  <si>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</si>
  <si>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</si>
  <si>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</si>
  <si>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</si>
  <si>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</si>
  <si>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</si>
  <si>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</si>
  <si>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</si>
  <si>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</si>
  <si>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</si>
  <si>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</si>
  <si>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</si>
  <si>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</si>
  <si>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</si>
  <si>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</si>
  <si>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</si>
  <si>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</si>
  <si>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</si>
  <si>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</si>
  <si>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</si>
  <si>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</si>
  <si>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</si>
  <si>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</si>
  <si>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</si>
  <si>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</si>
  <si>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</si>
  <si>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</si>
  <si>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</si>
  <si>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</si>
  <si>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</si>
  <si>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</si>
  <si>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</si>
  <si>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</si>
  <si>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</si>
  <si>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</si>
  <si>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</si>
  <si>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</si>
  <si>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</si>
  <si>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</si>
  <si>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</si>
  <si>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</si>
  <si>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</si>
  <si>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</si>
  <si>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</si>
  <si>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</si>
  <si>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</si>
  <si>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</si>
  <si>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</si>
  <si>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</si>
  <si>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</si>
  <si>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</si>
  <si>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</si>
  <si>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</si>
  <si>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</si>
  <si>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</si>
  <si>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</si>
  <si>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</si>
  <si>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</si>
  <si>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</si>
  <si>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</si>
  <si>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</si>
  <si>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</si>
  <si>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</si>
  <si>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</si>
  <si>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</si>
  <si>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</si>
  <si>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</si>
  <si>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</si>
  <si>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</si>
  <si>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</si>
  <si>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</si>
  <si>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</si>
  <si>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</si>
  <si>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</si>
  <si>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</si>
  <si>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</si>
  <si>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</si>
  <si>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</si>
  <si>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</si>
  <si>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</si>
  <si>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</si>
  <si>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</si>
  <si>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</si>
  <si>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</si>
  <si>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</si>
  <si>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</si>
  <si>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</si>
  <si>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</si>
  <si>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</si>
  <si>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</si>
  <si>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</si>
  <si>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</si>
  <si>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</si>
  <si>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</si>
  <si>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</si>
  <si>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</si>
  <si>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</si>
  <si>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</si>
  <si>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</si>
  <si>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</si>
  <si>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</si>
  <si>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</si>
  <si>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</si>
  <si>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</si>
  <si>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</si>
  <si>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</si>
  <si>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</si>
  <si>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</si>
  <si>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</si>
  <si>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</si>
  <si>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</si>
  <si>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</si>
  <si>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</si>
  <si>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</si>
  <si>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</si>
  <si>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</si>
  <si>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</si>
  <si>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</si>
  <si>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</si>
  <si>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</si>
  <si>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</si>
  <si>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</si>
  <si>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</si>
  <si>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</si>
  <si>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</si>
  <si>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</si>
  <si>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</si>
  <si>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</si>
  <si>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</si>
  <si>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</si>
  <si>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</si>
  <si>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</si>
  <si>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</si>
  <si>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</si>
  <si>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</si>
  <si>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</si>
  <si>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</si>
  <si>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</si>
  <si>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</si>
  <si>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</si>
  <si>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</si>
  <si>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</si>
  <si>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</si>
  <si>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</si>
  <si>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</si>
  <si>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</si>
  <si>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</si>
  <si>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</si>
  <si>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</si>
  <si>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</si>
  <si>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</si>
  <si>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</si>
  <si>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</si>
  <si>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</si>
  <si>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</si>
  <si>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</si>
  <si>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</si>
  <si>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</si>
  <si>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</si>
  <si>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</si>
  <si>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</si>
  <si>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</si>
  <si>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</si>
  <si>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</si>
  <si>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</si>
  <si>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</si>
  <si>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</si>
  <si>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</si>
  <si>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</si>
  <si>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</si>
  <si>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</si>
  <si>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</si>
  <si>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</si>
  <si>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</si>
  <si>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</si>
  <si>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</si>
  <si>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</si>
  <si>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</si>
  <si>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</si>
  <si>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</si>
  <si>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</si>
  <si>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</si>
  <si>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</si>
  <si>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</si>
  <si>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</si>
  <si>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</si>
  <si>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</si>
  <si>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</si>
  <si>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</si>
  <si>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</si>
  <si>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</si>
  <si>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</si>
  <si>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</si>
  <si>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</si>
  <si>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</si>
  <si>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</si>
  <si>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</si>
  <si>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</si>
  <si>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</si>
  <si>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</si>
  <si>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</si>
  <si>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</si>
  <si>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</si>
  <si>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</si>
  <si>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</si>
  <si>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</si>
  <si>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</si>
  <si>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</si>
  <si>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</si>
  <si>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</si>
  <si>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</si>
  <si>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</si>
  <si>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</si>
  <si>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</si>
  <si>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</si>
  <si>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</si>
  <si>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</si>
  <si>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</si>
  <si>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</si>
  <si>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</si>
  <si>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</si>
  <si>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</si>
  <si>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</si>
  <si>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</si>
  <si>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</si>
  <si>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</si>
  <si>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</si>
  <si>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</si>
  <si>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</si>
  <si>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</si>
  <si>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</si>
  <si>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</si>
  <si>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</si>
  <si>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</si>
  <si>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</si>
  <si>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</si>
  <si>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</si>
  <si>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</si>
  <si>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</si>
  <si>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</si>
  <si>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</si>
  <si>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</si>
  <si>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</si>
  <si>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</si>
  <si>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</si>
  <si>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</si>
  <si>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</si>
  <si>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</si>
  <si>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</si>
  <si>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</si>
  <si>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</si>
  <si>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</si>
  <si>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</si>
  <si>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</si>
  <si>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</si>
  <si>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</si>
  <si>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</si>
  <si>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</si>
  <si>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</si>
  <si>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</si>
  <si>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</si>
  <si>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</si>
  <si>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</si>
  <si>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</si>
  <si>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</si>
  <si>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</si>
  <si>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</si>
  <si>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</si>
  <si>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</si>
  <si>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</si>
  <si>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</si>
  <si>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</si>
  <si>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</si>
  <si>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</si>
  <si>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</si>
  <si>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</si>
  <si>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</si>
  <si>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</si>
  <si>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</si>
  <si>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</si>
  <si>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</si>
  <si>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</si>
  <si>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</si>
  <si>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</si>
  <si>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</si>
  <si>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</si>
  <si>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</si>
  <si>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</si>
  <si>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</si>
  <si>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</si>
  <si>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</si>
  <si>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</si>
  <si>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</si>
  <si>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</si>
  <si>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</si>
  <si>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</si>
  <si>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</si>
  <si>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</si>
  <si>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</si>
  <si>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</si>
  <si>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</si>
  <si>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</si>
  <si>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</si>
  <si>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</si>
  <si>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</si>
  <si>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</si>
  <si>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</si>
  <si>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</si>
  <si>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</si>
  <si>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</si>
  <si>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</si>
  <si>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</si>
  <si>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</si>
  <si>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</si>
  <si>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</si>
  <si>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</si>
  <si>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</si>
  <si>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</si>
  <si>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</si>
  <si>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</si>
  <si>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</si>
  <si>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</si>
  <si>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</si>
  <si>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</si>
  <si>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</si>
  <si>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</si>
  <si>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</si>
  <si>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</si>
  <si>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</si>
  <si>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</si>
  <si>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</si>
  <si>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</si>
  <si>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</si>
  <si>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</si>
  <si>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</si>
  <si>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</si>
  <si>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</si>
  <si>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</si>
  <si>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</si>
  <si>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</si>
  <si>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</si>
  <si>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</si>
  <si>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</si>
  <si>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</si>
  <si>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</si>
  <si>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</si>
  <si>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</si>
  <si>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</si>
  <si>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</si>
  <si>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</si>
  <si>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</si>
  <si>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</si>
  <si>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</si>
  <si>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</si>
  <si>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</si>
  <si>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</si>
  <si>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</si>
  <si>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</si>
  <si>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</si>
  <si>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</si>
  <si>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</si>
  <si>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</si>
  <si>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</si>
  <si>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</si>
  <si>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</si>
  <si>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</si>
  <si>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</si>
  <si>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</si>
  <si>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</si>
  <si>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</si>
  <si>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</si>
  <si>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</si>
  <si>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</si>
  <si>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</si>
  <si>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</si>
  <si>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</si>
  <si>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</si>
  <si>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</si>
  <si>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</si>
  <si>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</si>
  <si>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</si>
  <si>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</si>
  <si>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</si>
  <si>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</si>
  <si>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</si>
  <si>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</si>
  <si>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</si>
  <si>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</si>
  <si>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</si>
  <si>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</si>
  <si>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</si>
  <si>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</si>
  <si>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</si>
  <si>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</si>
  <si>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</si>
  <si>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</si>
  <si>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</si>
  <si>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</si>
  <si>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</si>
  <si>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</si>
  <si>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</si>
  <si>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</si>
  <si>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</si>
  <si>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</si>
  <si>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</si>
  <si>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</si>
  <si>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</si>
  <si>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</si>
  <si>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</si>
  <si>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</si>
  <si>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</si>
  <si>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</si>
  <si>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</si>
  <si>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</si>
  <si>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</si>
  <si>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</si>
  <si>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</si>
  <si>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</si>
  <si>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</si>
  <si>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</si>
  <si>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</si>
  <si>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</si>
  <si>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</si>
  <si>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</si>
  <si>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</si>
  <si>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</si>
  <si>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</si>
  <si>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</si>
  <si>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</si>
  <si>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</si>
  <si>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</si>
  <si>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</si>
  <si>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</si>
  <si>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</si>
  <si>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</si>
  <si>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</si>
  <si>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</si>
  <si>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</si>
  <si>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</si>
  <si>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</si>
  <si>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</si>
  <si>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</si>
  <si>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</si>
  <si>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</si>
  <si>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</si>
  <si>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</si>
  <si>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</si>
  <si>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</si>
  <si>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</si>
  <si>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</si>
  <si>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</si>
  <si>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</si>
  <si>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</si>
  <si>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</si>
  <si>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</si>
  <si>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</si>
  <si>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</si>
  <si>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</si>
  <si>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</si>
  <si>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</si>
  <si>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</si>
  <si>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</si>
  <si>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</si>
  <si>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</si>
  <si>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</si>
  <si>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</si>
  <si>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</si>
  <si>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</si>
  <si>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</si>
  <si>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</si>
  <si>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</si>
  <si>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</si>
  <si>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</si>
  <si>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</si>
  <si>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</si>
  <si>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</si>
  <si>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</si>
  <si>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</si>
  <si>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</si>
  <si>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</si>
  <si>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</si>
  <si>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</si>
  <si>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</si>
  <si>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</si>
  <si>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</si>
  <si>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</si>
  <si>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</si>
  <si>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</si>
  <si>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</si>
  <si>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</si>
  <si>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</si>
  <si>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</si>
  <si>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</si>
  <si>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</si>
  <si>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</si>
  <si>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</si>
  <si>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</si>
  <si>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</si>
  <si>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</si>
  <si>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</si>
  <si>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</si>
  <si>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</si>
  <si>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</si>
  <si>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</si>
  <si>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</si>
  <si>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</si>
  <si>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</si>
  <si>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</si>
  <si>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</si>
  <si>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</si>
  <si>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</si>
  <si>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</si>
  <si>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</si>
  <si>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</si>
  <si>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</si>
  <si>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</si>
  <si>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</si>
  <si>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</si>
  <si>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</si>
  <si>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</si>
  <si>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</si>
  <si>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</si>
  <si>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</si>
  <si>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</si>
  <si>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</si>
  <si>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</si>
  <si>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</si>
  <si>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</si>
  <si>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</si>
  <si>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</si>
  <si>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</si>
  <si>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</si>
  <si>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</si>
  <si>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</si>
  <si>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</si>
  <si>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</si>
  <si>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</si>
  <si>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</si>
  <si>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</si>
  <si>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</si>
  <si>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</si>
  <si>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</si>
  <si>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</si>
  <si>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</si>
  <si>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</si>
  <si>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</si>
  <si>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</si>
  <si>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</si>
  <si>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</si>
  <si>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</si>
  <si>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</si>
  <si>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</si>
  <si>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</si>
  <si>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</si>
  <si>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</si>
  <si>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</si>
  <si>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</si>
  <si>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</si>
  <si>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</si>
  <si>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</si>
  <si>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</si>
  <si>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</si>
  <si>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</si>
  <si>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</si>
  <si>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</si>
  <si>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</si>
  <si>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</si>
  <si>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</si>
  <si>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</si>
  <si>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</si>
  <si>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</si>
  <si>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</si>
  <si>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</si>
  <si>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</si>
  <si>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</si>
  <si>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</si>
  <si>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</si>
  <si>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</si>
  <si>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</si>
  <si>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</si>
  <si>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</si>
  <si>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</si>
  <si>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</si>
  <si>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</si>
  <si>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</si>
  <si>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</si>
  <si>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</si>
  <si>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</si>
  <si>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</si>
  <si>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</si>
  <si>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</si>
  <si>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</si>
  <si>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</si>
  <si>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</si>
  <si>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</si>
  <si>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</si>
  <si>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</si>
  <si>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</si>
  <si>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</si>
  <si>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</si>
  <si>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</si>
  <si>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</si>
  <si>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</si>
  <si>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</si>
  <si>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</si>
  <si>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</si>
  <si>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</si>
  <si>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</si>
  <si>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</si>
  <si>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</si>
  <si>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</si>
  <si>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</si>
  <si>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</si>
  <si>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</si>
  <si>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</si>
  <si>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</si>
  <si>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</si>
  <si>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</si>
  <si>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</si>
  <si>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</si>
  <si>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</si>
  <si>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</si>
  <si>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</si>
  <si>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</si>
  <si>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</si>
  <si>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</si>
  <si>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</si>
  <si>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</si>
  <si>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</si>
  <si>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</si>
  <si>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</si>
  <si>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</si>
  <si>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</si>
  <si>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</si>
  <si>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</si>
  <si>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</si>
  <si>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</si>
  <si>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</si>
  <si>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</si>
  <si>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</si>
  <si>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</si>
  <si>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</si>
  <si>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</si>
  <si>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</si>
  <si>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</si>
  <si>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</si>
  <si>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</si>
  <si>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</si>
  <si>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</si>
  <si>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</si>
  <si>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</si>
  <si>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</si>
  <si>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</si>
  <si>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</si>
  <si>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</si>
  <si>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</si>
  <si>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</si>
  <si>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</si>
  <si>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</si>
  <si>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</si>
  <si>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</si>
  <si>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</si>
  <si>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</si>
  <si>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</si>
  <si>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</si>
  <si>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</si>
  <si>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</si>
  <si>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</si>
  <si>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</si>
  <si>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</si>
  <si>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</si>
  <si>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</si>
  <si>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</si>
  <si>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</si>
  <si>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</si>
  <si>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</si>
  <si>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</si>
  <si>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</si>
  <si>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</si>
  <si>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</si>
  <si>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</si>
  <si>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</si>
  <si>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</si>
  <si>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</si>
  <si>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</si>
  <si>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</si>
  <si>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</si>
  <si>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</si>
  <si>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</si>
  <si>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</si>
  <si>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</si>
  <si>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</si>
  <si>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</si>
  <si>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</si>
  <si>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</si>
  <si>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</si>
  <si>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</si>
  <si>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</si>
  <si>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</si>
  <si>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</si>
  <si>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</si>
  <si>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</si>
  <si>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</si>
  <si>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</si>
  <si>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</si>
  <si>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</si>
  <si>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</si>
  <si>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</si>
  <si>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</si>
  <si>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</si>
  <si>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</si>
  <si>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</si>
  <si>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</si>
  <si>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</si>
  <si>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</si>
  <si>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</si>
  <si>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</si>
  <si>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</si>
  <si>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</si>
  <si>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</si>
  <si>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</si>
  <si>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</si>
  <si>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</si>
  <si>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</si>
  <si>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</si>
  <si>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</si>
  <si>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</si>
  <si>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</si>
  <si>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</si>
  <si>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</si>
  <si>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</si>
  <si>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</si>
  <si>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</si>
  <si>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</si>
  <si>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</si>
  <si>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</si>
  <si>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</si>
  <si>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</si>
  <si>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</si>
  <si>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</si>
  <si>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</si>
  <si>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</si>
  <si>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</si>
  <si>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</si>
  <si>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</si>
  <si>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</si>
  <si>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</si>
  <si>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</si>
  <si>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</si>
  <si>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</si>
  <si>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</si>
  <si>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</si>
  <si>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</si>
  <si>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</si>
  <si>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</si>
  <si>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</si>
  <si>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</si>
  <si>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</si>
  <si>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</si>
  <si>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</si>
  <si>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</si>
  <si>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</si>
  <si>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</si>
  <si>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</si>
  <si>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</si>
  <si>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</si>
  <si>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</si>
  <si>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</si>
  <si>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</si>
  <si>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</si>
  <si>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</si>
  <si>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</si>
  <si>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</si>
  <si>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</si>
  <si>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</si>
  <si>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</si>
  <si>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</si>
  <si>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</si>
  <si>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</si>
  <si>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</si>
  <si>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</si>
  <si>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</si>
  <si>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</si>
  <si>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</si>
  <si>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</si>
  <si>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</si>
  <si>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</si>
  <si>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</si>
  <si>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</si>
  <si>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</si>
  <si>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</si>
  <si>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</si>
  <si>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</si>
  <si>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</si>
  <si>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</si>
  <si>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</si>
  <si>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</si>
  <si>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</si>
  <si>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</si>
  <si>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</si>
  <si>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</si>
  <si>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</si>
  <si>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</si>
  <si>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</si>
  <si>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</si>
  <si>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</si>
  <si>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</si>
  <si>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</si>
  <si>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</si>
  <si>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</si>
  <si>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</si>
  <si>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</si>
  <si>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</si>
  <si>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</si>
  <si>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</si>
  <si>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</si>
  <si>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</si>
  <si>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</si>
  <si>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</si>
  <si>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</si>
  <si>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</si>
  <si>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</si>
  <si>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</si>
  <si>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</si>
  <si>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</si>
  <si>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</si>
  <si>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</si>
  <si>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</si>
  <si>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</si>
  <si>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</si>
  <si>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</si>
  <si>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</si>
  <si>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</si>
  <si>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</si>
  <si>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</si>
  <si>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</si>
  <si>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</si>
  <si>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</si>
  <si>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</si>
  <si>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</si>
  <si>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</si>
  <si>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</si>
  <si>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</si>
  <si>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</si>
  <si>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</si>
  <si>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</si>
  <si>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</si>
  <si>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</si>
  <si>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</si>
  <si>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</si>
  <si>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</si>
  <si>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</si>
  <si>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</si>
  <si>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</si>
  <si>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</si>
  <si>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</si>
  <si>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</si>
  <si>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</si>
  <si>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</si>
  <si>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</si>
  <si>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</si>
  <si>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</si>
  <si>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</si>
  <si>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</si>
  <si>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</si>
  <si>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</si>
  <si>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</si>
  <si>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</si>
  <si>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</si>
  <si>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</si>
  <si>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</si>
  <si>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</si>
  <si>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</si>
  <si>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</si>
  <si>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</si>
  <si>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</si>
  <si>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</si>
  <si>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</si>
  <si>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</si>
  <si>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</si>
  <si>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</si>
  <si>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</si>
  <si>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</si>
  <si>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</si>
  <si>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</si>
  <si>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</si>
  <si>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</si>
  <si>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</si>
  <si>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</si>
  <si>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</si>
  <si>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</si>
  <si>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</si>
  <si>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</si>
  <si>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</si>
  <si>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</si>
  <si>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</si>
  <si>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</si>
  <si>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</si>
  <si>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</si>
  <si>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</si>
  <si>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</si>
  <si>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</si>
  <si>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</si>
  <si>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</si>
  <si>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</si>
  <si>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</si>
  <si>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</si>
  <si>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</si>
  <si>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</si>
  <si>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</si>
  <si>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</si>
  <si>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</si>
  <si>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</si>
  <si>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</si>
  <si>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</si>
  <si>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</si>
  <si>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</si>
  <si>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</si>
  <si>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</si>
  <si>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</si>
  <si>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</si>
  <si>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</si>
  <si>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</si>
  <si>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</si>
  <si>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</si>
  <si>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</si>
  <si>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</si>
  <si>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</si>
  <si>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</si>
  <si>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</si>
  <si>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</si>
  <si>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</si>
  <si>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</si>
  <si>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</si>
  <si>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</si>
  <si>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</si>
  <si>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</si>
  <si>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</si>
  <si>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</si>
  <si>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</si>
  <si>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</si>
  <si>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</si>
  <si>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</si>
  <si>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</si>
  <si>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</si>
  <si>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</si>
  <si>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</si>
  <si>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</si>
  <si>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</si>
  <si>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</si>
  <si>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</si>
  <si>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</si>
  <si>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</si>
  <si>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</si>
  <si>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</si>
  <si>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</si>
  <si>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</si>
  <si>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</si>
  <si>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</si>
  <si>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</si>
  <si>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</si>
  <si>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</si>
  <si>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</si>
  <si>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</si>
  <si>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</si>
  <si>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</si>
  <si>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</si>
  <si>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</si>
  <si>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</si>
  <si>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</si>
  <si>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</si>
  <si>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</si>
  <si>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</si>
  <si>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</si>
  <si>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</si>
  <si>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</si>
  <si>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</si>
  <si>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</si>
  <si>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</si>
  <si>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</si>
  <si>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</si>
  <si>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</si>
  <si>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</si>
  <si>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</si>
  <si>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</si>
  <si>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</si>
  <si>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</si>
  <si>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</si>
  <si>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</si>
  <si>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</si>
  <si>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</si>
  <si>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</si>
  <si>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</si>
  <si>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</si>
  <si>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</si>
  <si>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</si>
  <si>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</si>
  <si>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</si>
  <si>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</si>
  <si>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</si>
  <si>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</si>
  <si>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</si>
  <si>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</si>
  <si>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</si>
  <si>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</si>
  <si>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</si>
  <si>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</si>
  <si>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</si>
  <si>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</si>
  <si>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</si>
  <si>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</si>
  <si>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</si>
  <si>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</si>
  <si>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</si>
  <si>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</si>
  <si>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</si>
  <si>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</si>
  <si>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</si>
  <si>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</si>
  <si>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</si>
  <si>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</si>
  <si>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</si>
  <si>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</si>
  <si>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</si>
  <si>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</si>
  <si>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</si>
  <si>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</si>
  <si>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</si>
  <si>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</si>
  <si>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</si>
  <si>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</si>
  <si>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</si>
  <si>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</si>
  <si>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</si>
  <si>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</si>
  <si>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</si>
  <si>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</si>
  <si>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</si>
  <si>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</si>
  <si>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</si>
  <si>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</si>
  <si>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</si>
  <si>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</si>
  <si>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</si>
  <si>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</si>
  <si>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</si>
  <si>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</si>
  <si>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</si>
  <si>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</si>
  <si>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</si>
  <si>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</si>
  <si>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</si>
  <si>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</si>
  <si>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</si>
  <si>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</si>
  <si>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</si>
  <si>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</si>
  <si>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</si>
  <si>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</si>
  <si>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</si>
  <si>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</si>
  <si>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</si>
  <si>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</si>
  <si>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</si>
  <si>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</si>
  <si>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</si>
  <si>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</si>
  <si>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</si>
  <si>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</si>
  <si>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</si>
  <si>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</si>
  <si>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</si>
  <si>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</si>
  <si>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</si>
  <si>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</si>
  <si>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</si>
  <si>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</si>
  <si>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</si>
  <si>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</si>
  <si>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</si>
  <si>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</si>
  <si>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</si>
  <si>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</si>
  <si>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</si>
  <si>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</si>
  <si>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</si>
  <si>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</si>
  <si>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</si>
  <si>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</si>
  <si>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</si>
  <si>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</si>
  <si>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</si>
  <si>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</si>
  <si>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</si>
  <si>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</si>
  <si>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</si>
  <si>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</si>
  <si>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</si>
  <si>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</si>
  <si>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</si>
  <si>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</si>
  <si>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</si>
  <si>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</si>
  <si>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</si>
  <si>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</si>
  <si>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</si>
  <si>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</si>
  <si>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</si>
  <si>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</si>
  <si>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</si>
  <si>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</si>
  <si>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</si>
  <si>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</si>
  <si>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</si>
  <si>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</si>
  <si>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</si>
  <si>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</si>
  <si>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</si>
  <si>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</si>
  <si>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</si>
  <si>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</si>
  <si>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</si>
  <si>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</si>
  <si>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</si>
  <si>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</si>
  <si>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</si>
  <si>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</si>
  <si>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</si>
  <si>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</si>
  <si>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</si>
  <si>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</si>
  <si>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</si>
  <si>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</si>
  <si>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</si>
  <si>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</si>
  <si>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</si>
  <si>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</si>
  <si>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</si>
  <si>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</si>
  <si>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</si>
  <si>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</si>
  <si>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</si>
  <si>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</si>
  <si>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</si>
  <si>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</si>
  <si>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</si>
  <si>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</si>
  <si>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</si>
  <si>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</si>
  <si>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</si>
  <si>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</si>
  <si>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</si>
  <si>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</si>
  <si>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</si>
  <si>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</si>
  <si>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</si>
  <si>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</si>
  <si>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</si>
  <si>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</si>
  <si>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</si>
  <si>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</si>
  <si>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</si>
  <si>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</si>
  <si>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</si>
  <si>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</si>
  <si>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</si>
  <si>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</si>
  <si>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</si>
  <si>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</si>
  <si>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</si>
  <si>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</si>
  <si>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</si>
  <si>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</si>
  <si>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</si>
  <si>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</si>
  <si>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</si>
  <si>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</si>
  <si>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</si>
  <si>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</si>
  <si>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</si>
  <si>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</si>
  <si>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</si>
  <si>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</si>
  <si>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</si>
  <si>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</si>
  <si>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</si>
  <si>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</si>
  <si>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</si>
  <si>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</si>
  <si>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</si>
  <si>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</si>
  <si>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</si>
  <si>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</si>
  <si>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</si>
  <si>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</si>
  <si>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</si>
  <si>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</si>
  <si>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</si>
  <si>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</si>
  <si>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</si>
  <si>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</si>
  <si>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</si>
  <si>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</si>
  <si>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</si>
  <si>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</si>
  <si>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</si>
  <si>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</si>
  <si>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</si>
  <si>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</si>
  <si>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</si>
  <si>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</si>
  <si>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</si>
  <si>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</si>
  <si>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</si>
  <si>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</si>
  <si>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</si>
  <si>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</si>
  <si>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</si>
  <si>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</si>
  <si>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</si>
  <si>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</si>
  <si>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</si>
  <si>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</si>
  <si>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</si>
  <si>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</si>
  <si>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</si>
  <si>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</si>
  <si>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</si>
  <si>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</si>
  <si>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</si>
  <si>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</si>
  <si>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</si>
  <si>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</si>
  <si>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</si>
  <si>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</si>
  <si>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</si>
  <si>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</si>
  <si>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</si>
  <si>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</si>
  <si>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</si>
  <si>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</si>
  <si>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</si>
  <si>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</si>
  <si>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</si>
  <si>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</si>
  <si>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</si>
  <si>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</si>
  <si>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</si>
  <si>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</si>
  <si>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</si>
  <si>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</si>
  <si>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</si>
  <si>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</si>
  <si>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</si>
  <si>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</si>
  <si>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</si>
  <si>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</si>
  <si>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</si>
  <si>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</si>
  <si>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</si>
  <si>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</si>
  <si>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</si>
  <si>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</si>
  <si>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</si>
  <si>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</si>
  <si>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</si>
  <si>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</si>
  <si>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</si>
  <si>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</si>
  <si>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</si>
  <si>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</si>
  <si>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</si>
  <si>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</si>
  <si>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</si>
  <si>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</si>
  <si>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</si>
  <si>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</si>
  <si>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</si>
  <si>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</si>
  <si>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</si>
  <si>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</si>
  <si>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</si>
  <si>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</si>
  <si>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</si>
  <si>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</si>
  <si>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</si>
  <si>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</si>
  <si>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</si>
  <si>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</si>
  <si>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</si>
  <si>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</si>
  <si>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</si>
  <si>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</si>
  <si>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</si>
  <si>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</si>
  <si>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</si>
  <si>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</si>
  <si>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</si>
  <si>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</si>
  <si>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</si>
  <si>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</si>
  <si>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</si>
  <si>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</si>
  <si>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</si>
  <si>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</si>
  <si>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</si>
  <si>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</si>
  <si>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</si>
  <si>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</si>
  <si>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</si>
  <si>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</si>
  <si>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</si>
  <si>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</si>
  <si>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</si>
  <si>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</si>
  <si>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</si>
  <si>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</si>
  <si>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</si>
  <si>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</si>
  <si>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</si>
  <si>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</si>
  <si>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</si>
  <si>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</si>
  <si>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</si>
  <si>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</si>
  <si>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</si>
  <si>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</si>
  <si>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</si>
  <si>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</si>
  <si>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</si>
  <si>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</si>
  <si>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</si>
  <si>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</si>
  <si>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</si>
  <si>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</si>
  <si>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</si>
  <si>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</si>
  <si>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</si>
  <si>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</si>
  <si>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</si>
  <si>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</si>
  <si>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</si>
  <si>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</si>
  <si>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</si>
  <si>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</si>
  <si>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</si>
  <si>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</si>
  <si>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</si>
  <si>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</si>
  <si>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</si>
  <si>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</si>
  <si>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</si>
  <si>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</si>
  <si>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</si>
  <si>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</si>
  <si>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</si>
  <si>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</si>
  <si>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</si>
  <si>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</si>
  <si>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</si>
  <si>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</si>
  <si>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</si>
  <si>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</si>
  <si>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</si>
  <si>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</si>
  <si>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</si>
  <si>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</si>
  <si>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</si>
  <si>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</si>
  <si>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</si>
  <si>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</si>
  <si>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</si>
  <si>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</si>
  <si>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</si>
  <si>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</si>
  <si>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</si>
  <si>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</si>
  <si>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</si>
  <si>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</si>
  <si>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</si>
  <si>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</si>
  <si>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</si>
  <si>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</si>
  <si>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</si>
  <si>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</si>
  <si>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</si>
  <si>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</si>
  <si>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</si>
  <si>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</si>
  <si>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</si>
  <si>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</si>
  <si>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</si>
  <si>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</si>
  <si>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</si>
  <si>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</si>
  <si>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</si>
  <si>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</si>
  <si>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</si>
  <si>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</si>
  <si>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</si>
  <si>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</si>
  <si>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</si>
  <si>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</si>
  <si>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</si>
  <si>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</si>
  <si>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</si>
  <si>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</si>
  <si>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</si>
  <si>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</si>
  <si>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</si>
  <si>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</si>
  <si>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</si>
  <si>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</si>
  <si>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</si>
  <si>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</si>
  <si>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</si>
  <si>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</si>
  <si>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</si>
  <si>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</si>
  <si>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</si>
  <si>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</si>
  <si>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</si>
  <si>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</si>
  <si>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</si>
  <si>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</si>
  <si>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</si>
  <si>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</si>
  <si>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</si>
  <si>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</si>
  <si>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</si>
  <si>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</si>
  <si>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</si>
  <si>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</si>
  <si>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</si>
  <si>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</si>
  <si>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</si>
  <si>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</si>
  <si>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</si>
  <si>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</si>
  <si>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</si>
  <si>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</si>
  <si>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</si>
  <si>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</si>
  <si>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</si>
  <si>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</si>
  <si>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</si>
  <si>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</si>
  <si>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</si>
  <si>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</si>
  <si>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</si>
  <si>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</si>
  <si>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</si>
  <si>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</si>
  <si>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</si>
  <si>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</si>
  <si>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</si>
  <si>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</si>
  <si>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</si>
  <si>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</si>
  <si>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</si>
  <si>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</si>
  <si>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</si>
  <si>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</si>
  <si>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</si>
  <si>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</si>
  <si>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</si>
  <si>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</si>
  <si>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</si>
  <si>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</si>
  <si>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</si>
  <si>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</si>
  <si>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</si>
  <si>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</si>
  <si>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</si>
  <si>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</si>
  <si>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</si>
  <si>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</si>
  <si>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</si>
  <si>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</si>
  <si>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</si>
  <si>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</si>
  <si>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</si>
  <si>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</si>
  <si>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</si>
  <si>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</si>
  <si>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</si>
  <si>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</si>
  <si>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</si>
  <si>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</si>
  <si>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</si>
  <si>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</si>
  <si>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</si>
  <si>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</si>
  <si>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</si>
  <si>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</si>
  <si>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</si>
  <si>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</si>
  <si>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</si>
  <si>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</si>
  <si>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</si>
  <si>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</si>
  <si>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</si>
  <si>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</si>
  <si>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</si>
  <si>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</si>
  <si>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</si>
  <si>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</si>
  <si>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</si>
  <si>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</si>
  <si>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</si>
  <si>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</si>
  <si>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</si>
  <si>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</si>
  <si>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</si>
  <si>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</si>
  <si>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</si>
  <si>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</si>
  <si>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</si>
  <si>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</si>
  <si>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</si>
  <si>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</si>
  <si>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</si>
  <si>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</si>
  <si>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</si>
  <si>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</si>
  <si>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</si>
  <si>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</si>
  <si>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</si>
  <si>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</si>
  <si>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</si>
  <si>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</si>
  <si>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</si>
  <si>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</si>
  <si>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</si>
  <si>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</si>
  <si>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</si>
  <si>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</si>
  <si>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</si>
  <si>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</si>
  <si>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</si>
  <si>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</si>
  <si>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</si>
  <si>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</si>
  <si>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</si>
  <si>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</si>
  <si>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</si>
  <si>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</si>
  <si>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</si>
  <si>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</si>
  <si>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</si>
  <si>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</si>
  <si>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</si>
  <si>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</si>
  <si>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</si>
  <si>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</si>
  <si>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</si>
  <si>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</si>
  <si>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</si>
  <si>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</si>
  <si>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</si>
  <si>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</si>
  <si>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</si>
  <si>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</si>
  <si>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</si>
  <si>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</si>
  <si>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</si>
  <si>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</si>
  <si>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</si>
  <si>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</si>
  <si>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</si>
  <si>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</si>
  <si>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</si>
  <si>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</si>
  <si>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</si>
  <si>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</si>
  <si>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</si>
  <si>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</si>
  <si>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</si>
  <si>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</si>
  <si>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</si>
  <si>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</si>
  <si>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</si>
  <si>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</si>
  <si>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</si>
  <si>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</si>
  <si>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</si>
  <si>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</si>
  <si>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</si>
  <si>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</si>
  <si>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</si>
  <si>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</si>
  <si>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</si>
  <si>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</si>
  <si>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</si>
  <si>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</si>
  <si>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</si>
  <si>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</si>
  <si>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</si>
  <si>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</si>
  <si>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</si>
  <si>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</si>
  <si>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</si>
  <si>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</si>
  <si>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</si>
  <si>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</si>
  <si>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</si>
  <si>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</si>
  <si>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</si>
  <si>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</si>
  <si>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</si>
  <si>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</si>
  <si>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</si>
  <si>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</si>
  <si>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</si>
  <si>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</si>
  <si>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</si>
  <si>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</si>
  <si>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</si>
  <si>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</si>
  <si>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</si>
  <si>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</si>
  <si>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</si>
  <si>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</si>
  <si>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</si>
  <si>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</si>
  <si>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</si>
  <si>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</si>
  <si>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</si>
  <si>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</si>
  <si>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</si>
  <si>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</si>
  <si>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</si>
  <si>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</si>
  <si>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</si>
  <si>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</si>
  <si>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</si>
  <si>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</si>
  <si>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</si>
  <si>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</si>
  <si>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</si>
  <si>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</si>
  <si>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</si>
  <si>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</si>
  <si>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</si>
  <si>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</si>
  <si>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</si>
  <si>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</si>
  <si>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</si>
  <si>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</si>
  <si>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</si>
  <si>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</si>
  <si>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</si>
  <si>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</si>
  <si>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</si>
  <si>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</si>
  <si>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</si>
  <si>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</si>
  <si>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</si>
  <si>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</si>
  <si>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</si>
  <si>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</si>
  <si>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</si>
  <si>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</si>
  <si>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</si>
  <si>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</si>
  <si>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</si>
  <si>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</si>
  <si>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</si>
  <si>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</si>
  <si>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</si>
  <si>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</si>
  <si>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</si>
  <si>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</si>
  <si>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</si>
  <si>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</si>
  <si>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</si>
  <si>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</si>
  <si>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</si>
  <si>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</si>
  <si>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</si>
  <si>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</si>
  <si>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</si>
  <si>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</si>
  <si>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</si>
  <si>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</si>
  <si>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</si>
  <si>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</si>
  <si>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</si>
  <si>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</si>
  <si>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</si>
  <si>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</si>
  <si>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</si>
  <si>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</si>
  <si>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</si>
  <si>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</si>
  <si>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</si>
  <si>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</si>
  <si>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</si>
  <si>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</si>
  <si>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</si>
  <si>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</si>
  <si>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</si>
  <si>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</si>
  <si>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</si>
  <si>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</si>
  <si>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</si>
  <si>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</si>
  <si>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</si>
  <si>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</si>
  <si>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</si>
  <si>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</si>
  <si>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</si>
  <si>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</si>
  <si>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</si>
  <si>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</si>
  <si>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</si>
  <si>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</si>
  <si>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</si>
  <si>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</si>
  <si>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</si>
  <si>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</si>
  <si>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</si>
  <si>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</si>
  <si>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</si>
  <si>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</si>
  <si>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</si>
  <si>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</si>
  <si>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</si>
  <si>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</si>
  <si>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</si>
  <si>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</si>
  <si>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</si>
  <si>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</si>
  <si>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</si>
  <si>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</si>
  <si>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</si>
  <si>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</si>
  <si>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</si>
  <si>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</si>
  <si>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</si>
  <si>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</si>
  <si>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</si>
  <si>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</si>
  <si>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</si>
  <si>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</si>
  <si>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</si>
  <si>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</si>
  <si>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</si>
  <si>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</si>
  <si>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</si>
  <si>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</si>
  <si>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</si>
  <si>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</si>
  <si>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</si>
  <si>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</si>
  <si>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</si>
  <si>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</si>
  <si>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</si>
  <si>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</si>
  <si>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</si>
  <si>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</si>
  <si>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</si>
  <si>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</si>
  <si>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</si>
  <si>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</si>
  <si>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</si>
  <si>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</si>
  <si>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</si>
  <si>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</si>
  <si>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</si>
  <si>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</si>
  <si>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</si>
  <si>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</si>
  <si>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</si>
  <si>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</si>
  <si>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</si>
  <si>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</si>
  <si>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</si>
  <si>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</si>
  <si>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</si>
  <si>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</si>
  <si>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</si>
  <si>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</si>
  <si>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</si>
  <si>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</si>
  <si>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</si>
  <si>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</si>
  <si>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</si>
  <si>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</si>
  <si>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</si>
  <si>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</si>
  <si>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</si>
  <si>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</si>
  <si>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</si>
  <si>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</si>
  <si>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</si>
  <si>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</si>
  <si>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</si>
  <si>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</si>
  <si>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</si>
  <si>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</si>
  <si>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</si>
  <si>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</si>
  <si>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</si>
  <si>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</si>
  <si>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</si>
  <si>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</si>
  <si>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</si>
  <si>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</si>
  <si>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</si>
  <si>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</si>
  <si>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</si>
  <si>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</si>
  <si>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</si>
  <si>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</si>
  <si>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</si>
  <si>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</si>
  <si>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</si>
  <si>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</si>
  <si>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</si>
  <si>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</si>
  <si>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</si>
  <si>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</si>
  <si>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</si>
  <si>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</si>
  <si>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</si>
  <si>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</si>
  <si>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</si>
  <si>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</si>
  <si>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</si>
  <si>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</si>
  <si>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</si>
  <si>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</si>
  <si>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</si>
  <si>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</si>
  <si>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</si>
  <si>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</si>
  <si>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</si>
  <si>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</si>
  <si>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</si>
  <si>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</si>
  <si>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</si>
  <si>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</si>
  <si>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</si>
  <si>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</si>
  <si>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</si>
  <si>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</si>
  <si>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</si>
  <si>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</si>
  <si>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</si>
  <si>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</si>
  <si>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</si>
  <si>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</si>
  <si>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</si>
  <si>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</si>
  <si>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</si>
  <si>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</si>
  <si>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</si>
  <si>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</si>
  <si>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</si>
  <si>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</si>
  <si>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</si>
  <si>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</si>
  <si>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</si>
  <si>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</si>
  <si>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</si>
  <si>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</si>
  <si>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</si>
  <si>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</si>
  <si>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</si>
  <si>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</si>
  <si>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</si>
  <si>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</si>
  <si>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</si>
  <si>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</si>
  <si>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</si>
  <si>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</si>
  <si>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</si>
  <si>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</si>
  <si>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</si>
  <si>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</si>
  <si>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</si>
  <si>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</si>
  <si>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</si>
  <si>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</si>
  <si>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</si>
  <si>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</si>
  <si>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</si>
  <si>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</si>
  <si>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</si>
  <si>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</si>
  <si>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</si>
  <si>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</si>
  <si>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</si>
  <si>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</si>
  <si>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</si>
  <si>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</si>
  <si>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</si>
  <si>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</si>
  <si>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</si>
  <si>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</si>
  <si>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</si>
  <si>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</si>
  <si>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</si>
  <si>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</si>
  <si>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</si>
  <si>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</si>
  <si>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</si>
  <si>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</si>
  <si>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</si>
  <si>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</si>
  <si>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</si>
  <si>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</si>
  <si>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</si>
  <si>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</si>
  <si>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</si>
  <si>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</si>
  <si>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</si>
  <si>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</si>
  <si>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</si>
  <si>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</si>
  <si>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</si>
  <si>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</si>
  <si>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</si>
  <si>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</si>
  <si>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</si>
  <si>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</si>
  <si>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</si>
  <si>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</si>
  <si>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</si>
  <si>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</si>
  <si>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</si>
  <si>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</si>
  <si>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</si>
  <si>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</si>
  <si>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</si>
  <si>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</si>
  <si>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</si>
  <si>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</si>
  <si>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</si>
  <si>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</si>
  <si>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</si>
  <si>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</si>
  <si>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</si>
  <si>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</si>
  <si>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</si>
  <si>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</si>
  <si>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</si>
  <si>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</si>
  <si>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</si>
  <si>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</si>
  <si>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</si>
  <si>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</si>
  <si>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</si>
  <si>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</si>
  <si>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</si>
  <si>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</si>
  <si>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</si>
  <si>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</si>
  <si>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</si>
  <si>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</si>
  <si>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</si>
  <si>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</si>
  <si>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</si>
  <si>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</si>
  <si>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</si>
  <si>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</si>
  <si>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</si>
  <si>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</si>
  <si>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</si>
  <si>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</si>
  <si>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</si>
  <si>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</si>
  <si>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</si>
  <si>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</si>
  <si>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</si>
  <si>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</si>
  <si>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</si>
  <si>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</si>
  <si>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</si>
  <si>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</si>
  <si>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</si>
  <si>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</si>
  <si>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</si>
  <si>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</si>
  <si>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</si>
  <si>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</si>
  <si>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</si>
  <si>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</si>
  <si>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</si>
  <si>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</si>
  <si>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</si>
  <si>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</si>
  <si>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</si>
  <si>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</si>
  <si>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</si>
  <si>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</si>
  <si>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</si>
  <si>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</si>
  <si>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</si>
  <si>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</si>
  <si>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</si>
  <si>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</si>
  <si>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</si>
  <si>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</si>
  <si>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</si>
  <si>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</si>
  <si>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</si>
  <si>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</si>
  <si>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</si>
  <si>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</si>
  <si>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</si>
  <si>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</si>
  <si>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</si>
  <si>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</si>
  <si>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</si>
  <si>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</si>
  <si>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</si>
  <si>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</si>
  <si>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</si>
  <si>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</si>
  <si>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</si>
  <si>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</si>
  <si>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</si>
  <si>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</si>
  <si>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</si>
  <si>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</si>
  <si>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</si>
  <si>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</si>
  <si>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</si>
  <si>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</si>
  <si>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</si>
  <si>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</si>
  <si>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</si>
  <si>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</si>
  <si>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</si>
  <si>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</si>
  <si>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</si>
  <si>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</si>
  <si>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</si>
  <si>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</si>
  <si>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</si>
  <si>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</si>
  <si>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</si>
  <si>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</si>
  <si>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</si>
  <si>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</si>
  <si>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</si>
  <si>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</si>
  <si>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</si>
  <si>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</si>
  <si>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</si>
  <si>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</si>
  <si>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</si>
  <si>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</si>
  <si>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</si>
  <si>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</si>
  <si>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</si>
  <si>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</si>
  <si>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</si>
  <si>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</si>
  <si>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</si>
  <si>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</si>
  <si>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</si>
  <si>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</si>
  <si>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</si>
  <si>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</si>
  <si>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</si>
  <si>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</si>
  <si>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</si>
  <si>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</si>
  <si>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</si>
  <si>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</si>
  <si>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</si>
  <si>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</si>
  <si>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</si>
  <si>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</si>
  <si>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</si>
  <si>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</si>
  <si>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</si>
  <si>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</si>
  <si>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</si>
  <si>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</si>
  <si>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</si>
  <si>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</si>
  <si>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</si>
  <si>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</si>
  <si>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</si>
  <si>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</si>
  <si>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</si>
  <si>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</si>
  <si>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</si>
  <si>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</si>
  <si>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</si>
  <si>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</si>
  <si>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</si>
  <si>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</si>
  <si>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</si>
  <si>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</si>
  <si>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</si>
  <si>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</si>
  <si>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</si>
  <si>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</si>
  <si>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</si>
  <si>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</si>
  <si>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</si>
  <si>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</si>
  <si>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</si>
  <si>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</si>
  <si>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</si>
  <si>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</si>
  <si>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</si>
  <si>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</si>
  <si>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</si>
  <si>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</si>
  <si>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</si>
  <si>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</si>
  <si>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</si>
  <si>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</si>
  <si>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</si>
  <si>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</si>
  <si>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</si>
  <si>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</si>
  <si>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</si>
  <si>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</si>
  <si>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</si>
  <si>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</si>
  <si>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</si>
  <si>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</si>
  <si>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</si>
  <si>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</si>
  <si>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</si>
  <si>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</si>
  <si>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</si>
  <si>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</si>
  <si>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</si>
  <si>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</si>
  <si>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</si>
  <si>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</si>
  <si>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</si>
  <si>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</si>
  <si>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</si>
  <si>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</si>
  <si>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</si>
  <si>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</si>
  <si>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</si>
  <si>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</si>
  <si>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</si>
  <si>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</si>
  <si>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</si>
  <si>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</si>
  <si>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</si>
  <si>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</si>
  <si>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</si>
  <si>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</si>
  <si>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</si>
  <si>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</si>
  <si>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</si>
  <si>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</si>
  <si>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</si>
  <si>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</si>
  <si>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</si>
  <si>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</si>
  <si>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</si>
  <si>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</si>
  <si>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</si>
  <si>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</si>
  <si>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</si>
  <si>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</si>
  <si>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</si>
  <si>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</si>
  <si>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</si>
  <si>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</si>
  <si>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</si>
  <si>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</si>
  <si>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</si>
  <si>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</si>
  <si>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</si>
  <si>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</si>
  <si>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</si>
  <si>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</si>
  <si>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</si>
  <si>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</si>
  <si>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</si>
  <si>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</si>
  <si>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</si>
  <si>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</si>
  <si>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</si>
  <si>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</si>
  <si>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</si>
  <si>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</si>
  <si>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</si>
  <si>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</si>
  <si>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</si>
  <si>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</si>
  <si>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</si>
  <si>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</si>
  <si>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</si>
  <si>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</si>
  <si>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</si>
  <si>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</si>
  <si>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</si>
  <si>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</si>
  <si>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</si>
  <si>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</si>
  <si>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</si>
  <si>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</si>
  <si>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</si>
  <si>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</si>
  <si>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</si>
  <si>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</si>
  <si>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</si>
  <si>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</si>
  <si>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</si>
  <si>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</si>
  <si>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</si>
  <si>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</si>
  <si>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</si>
  <si>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</si>
  <si>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</si>
  <si>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</si>
  <si>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</si>
  <si>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</si>
  <si>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</si>
  <si>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</si>
  <si>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</si>
  <si>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</si>
  <si>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</si>
  <si>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</si>
  <si>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</si>
  <si>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</si>
  <si>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</si>
  <si>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</si>
  <si>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</si>
  <si>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</si>
  <si>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</si>
  <si>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</si>
  <si>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</si>
  <si>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</si>
  <si>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</si>
  <si>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</si>
  <si>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</si>
  <si>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</si>
  <si>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</si>
  <si>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</si>
  <si>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</si>
  <si>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</si>
  <si>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</si>
  <si>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</si>
  <si>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</si>
  <si>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</si>
  <si>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</si>
  <si>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</si>
  <si>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</si>
  <si>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</si>
  <si>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</si>
  <si>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</si>
  <si>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</si>
  <si>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</si>
  <si>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</si>
  <si>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</si>
  <si>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</si>
  <si>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</si>
  <si>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</si>
  <si>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</si>
  <si>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</si>
  <si>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</si>
  <si>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</si>
  <si>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</si>
  <si>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</si>
  <si>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</si>
  <si>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</si>
  <si>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</si>
  <si>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</si>
  <si>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</si>
  <si>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</si>
  <si>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</si>
  <si>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</si>
  <si>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</si>
  <si>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</si>
  <si>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</si>
  <si>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</si>
  <si>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</si>
  <si>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</si>
  <si>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</si>
  <si>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</si>
  <si>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</si>
  <si>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</si>
  <si>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</si>
  <si>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</si>
  <si>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</si>
  <si>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</si>
  <si>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</si>
  <si>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</si>
  <si>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</si>
  <si>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</si>
  <si>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</si>
  <si>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</si>
  <si>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</si>
  <si>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</si>
  <si>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</si>
  <si>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</si>
  <si>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</si>
  <si>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</si>
  <si>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</si>
  <si>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</si>
  <si>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</si>
  <si>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</si>
  <si>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</si>
  <si>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</si>
  <si>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</si>
  <si>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</si>
  <si>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</si>
  <si>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</si>
  <si>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</si>
  <si>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</si>
  <si>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</si>
  <si>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</si>
  <si>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</si>
  <si>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</si>
  <si>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</si>
  <si>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</si>
  <si>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</si>
  <si>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</si>
  <si>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</si>
  <si>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</si>
  <si>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</si>
  <si>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</si>
  <si>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</si>
  <si>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</si>
  <si>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</si>
  <si>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</si>
  <si>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</si>
  <si>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</si>
  <si>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</si>
  <si>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</si>
  <si>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</si>
  <si>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</si>
  <si>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</si>
  <si>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</si>
  <si>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</si>
  <si>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</si>
  <si>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</si>
  <si>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</si>
  <si>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</si>
  <si>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</si>
  <si>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</si>
  <si>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</si>
  <si>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</si>
  <si>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</si>
  <si>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</si>
  <si>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</si>
  <si>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</si>
  <si>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</si>
  <si>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</si>
  <si>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</si>
  <si>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</si>
  <si>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</si>
  <si>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</si>
  <si>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</si>
  <si>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</si>
  <si>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</si>
  <si>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</si>
  <si>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</si>
  <si>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</si>
  <si>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</si>
  <si>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</si>
  <si>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</si>
  <si>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</si>
  <si>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</si>
  <si>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</si>
  <si>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</si>
  <si>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</si>
  <si>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</si>
  <si>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</si>
  <si>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</si>
  <si>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</si>
  <si>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</si>
  <si>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</si>
  <si>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</si>
  <si>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</si>
  <si>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</si>
  <si>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</si>
  <si>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</si>
  <si>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</si>
  <si>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</si>
  <si>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</si>
  <si>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</si>
  <si>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</si>
  <si>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</si>
  <si>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</si>
  <si>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</si>
  <si>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</si>
  <si>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</si>
  <si>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</si>
  <si>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</si>
  <si>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</si>
  <si>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</si>
  <si>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</si>
  <si>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</si>
  <si>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</si>
  <si>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</si>
  <si>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</si>
  <si>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</si>
  <si>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</si>
  <si>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</si>
  <si>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</si>
  <si>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</si>
  <si>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</si>
  <si>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</si>
  <si>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</si>
  <si>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</si>
  <si>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</si>
  <si>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</si>
  <si>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</si>
  <si>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</si>
  <si>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</si>
  <si>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</si>
  <si>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</si>
  <si>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</si>
  <si>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</si>
  <si>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</si>
  <si>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</si>
  <si>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</si>
  <si>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</si>
  <si>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</si>
  <si>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</si>
  <si>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</si>
  <si>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</si>
  <si>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</si>
  <si>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</si>
  <si>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</si>
  <si>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</si>
  <si>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</si>
  <si>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</si>
  <si>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</si>
  <si>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</si>
  <si>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</si>
  <si>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</si>
  <si>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</si>
  <si>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</si>
  <si>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</si>
  <si>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</si>
  <si>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</si>
  <si>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</si>
  <si>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</si>
  <si>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</si>
  <si>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</si>
  <si>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</si>
  <si>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</si>
  <si>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</si>
  <si>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</si>
  <si>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</si>
  <si>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</si>
  <si>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</si>
  <si>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</si>
  <si>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</si>
  <si>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</si>
  <si>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</si>
  <si>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</si>
  <si>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</si>
  <si>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</si>
  <si>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</si>
  <si>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</si>
  <si>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</si>
  <si>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</si>
  <si>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</si>
  <si>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</si>
  <si>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</si>
  <si>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</si>
  <si>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</si>
  <si>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</si>
  <si>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</si>
  <si>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</si>
  <si>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</si>
  <si>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</si>
  <si>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</si>
  <si>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</si>
  <si>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</si>
  <si>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</si>
  <si>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</si>
  <si>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</si>
  <si>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</si>
  <si>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</si>
  <si>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</si>
  <si>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</si>
  <si>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</si>
  <si>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</si>
  <si>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</si>
  <si>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</si>
  <si>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</si>
  <si>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</si>
  <si>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</si>
  <si>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</si>
  <si>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</si>
  <si>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</si>
  <si>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</si>
  <si>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</si>
  <si>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</si>
  <si>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</si>
  <si>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</si>
  <si>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</si>
  <si>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</si>
  <si>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</si>
  <si>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</si>
  <si>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</si>
  <si>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</si>
  <si>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</si>
  <si>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</si>
  <si>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</si>
  <si>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</si>
  <si>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</si>
  <si>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</si>
  <si>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</si>
  <si>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</si>
  <si>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</si>
  <si>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</si>
  <si>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</si>
  <si>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</si>
  <si>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</si>
  <si>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</si>
  <si>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</si>
  <si>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</si>
  <si>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</si>
  <si>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</si>
  <si>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</si>
  <si>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</si>
  <si>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</si>
  <si>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</si>
  <si>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</si>
  <si>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</si>
  <si>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</si>
  <si>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</si>
  <si>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</si>
  <si>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</si>
  <si>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</si>
  <si>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</si>
  <si>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</si>
  <si>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</si>
  <si>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</si>
  <si>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</si>
  <si>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</si>
  <si>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</si>
  <si>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</si>
  <si>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</si>
  <si>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</si>
  <si>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</si>
  <si>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</si>
  <si>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</si>
  <si>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</si>
  <si>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</si>
  <si>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</si>
  <si>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</si>
  <si>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</si>
  <si>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</si>
  <si>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</si>
  <si>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</si>
  <si>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</si>
  <si>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</si>
  <si>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</si>
  <si>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</si>
  <si>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</si>
  <si>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</si>
  <si>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</si>
  <si>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</si>
  <si>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</si>
  <si>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</si>
  <si>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</si>
  <si>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</si>
  <si>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</si>
  <si>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</si>
  <si>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</si>
  <si>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</si>
  <si>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</si>
  <si>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</si>
  <si>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</si>
  <si>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</si>
  <si>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</si>
  <si>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</si>
  <si>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</si>
  <si>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</si>
  <si>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</si>
  <si>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</si>
  <si>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</si>
  <si>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</si>
  <si>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</si>
  <si>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</si>
  <si>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</si>
  <si>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</si>
  <si>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</si>
  <si>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</si>
  <si>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</si>
  <si>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</si>
  <si>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</si>
  <si>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</si>
  <si>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</si>
  <si>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</si>
  <si>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</si>
  <si>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</si>
  <si>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</si>
  <si>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</si>
  <si>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</si>
  <si>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</si>
  <si>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</si>
  <si>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</si>
  <si>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</si>
  <si>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</si>
  <si>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</si>
  <si>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</si>
  <si>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</si>
  <si>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</si>
  <si>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</si>
  <si>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</si>
  <si>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</si>
  <si>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</si>
  <si>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</si>
  <si>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</si>
  <si>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</si>
  <si>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</si>
  <si>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</si>
  <si>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</si>
  <si>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</si>
  <si>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</si>
  <si>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</si>
  <si>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</si>
  <si>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</si>
  <si>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</si>
  <si>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</si>
  <si>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</si>
  <si>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</si>
  <si>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</si>
  <si>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</si>
  <si>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</si>
  <si>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</si>
  <si>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</si>
  <si>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</si>
  <si>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</si>
  <si>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</si>
  <si>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</si>
  <si>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</si>
  <si>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</si>
  <si>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</si>
  <si>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</si>
  <si>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</si>
  <si>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</si>
  <si>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</si>
  <si>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</si>
  <si>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</si>
  <si>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</si>
  <si>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</si>
  <si>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</si>
  <si>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</si>
  <si>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</si>
  <si>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</si>
  <si>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</si>
  <si>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</si>
  <si>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</si>
  <si>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</si>
  <si>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</si>
  <si>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</si>
  <si>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</si>
  <si>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</si>
  <si>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</si>
  <si>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</si>
  <si>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</si>
  <si>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</si>
  <si>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</si>
  <si>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</si>
  <si>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</si>
  <si>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</si>
  <si>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</si>
  <si>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</si>
  <si>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</si>
  <si>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</si>
  <si>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</si>
  <si>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</si>
  <si>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</si>
  <si>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</si>
  <si>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</si>
  <si>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</si>
  <si>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</si>
  <si>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</si>
  <si>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</si>
  <si>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</si>
  <si>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</si>
  <si>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</si>
  <si>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</si>
  <si>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</si>
  <si>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</si>
  <si>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</si>
  <si>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</si>
  <si>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</si>
  <si>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</si>
  <si>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</si>
  <si>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</si>
  <si>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</si>
  <si>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</si>
  <si>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</si>
  <si>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</si>
  <si>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</si>
  <si>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</si>
  <si>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</si>
  <si>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</si>
  <si>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</si>
  <si>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</si>
  <si>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</si>
  <si>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</si>
  <si>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</si>
  <si>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</si>
  <si>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</si>
  <si>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</si>
  <si>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</si>
  <si>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</si>
  <si>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</si>
  <si>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</si>
  <si>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</si>
  <si>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</si>
  <si>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</si>
  <si>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</si>
  <si>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</si>
  <si>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</si>
  <si>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</si>
  <si>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</si>
  <si>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</si>
  <si>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</si>
  <si>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</si>
  <si>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</si>
  <si>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</si>
  <si>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</si>
  <si>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</si>
  <si>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</si>
  <si>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</si>
  <si>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</si>
  <si>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</si>
  <si>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</si>
  <si>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</si>
  <si>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</si>
  <si>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</si>
  <si>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</si>
  <si>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</si>
  <si>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</si>
  <si>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</si>
  <si>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</si>
  <si>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</si>
  <si>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</si>
  <si>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</si>
  <si>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</si>
  <si>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</si>
  <si>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</si>
  <si>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</si>
  <si>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</si>
  <si>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</si>
  <si>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</si>
  <si>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</si>
  <si>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</si>
  <si>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</si>
  <si>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</si>
  <si>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</si>
  <si>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</si>
  <si>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</si>
  <si>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</si>
  <si>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</si>
  <si>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</si>
  <si>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</si>
  <si>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</si>
  <si>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</si>
  <si>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</si>
  <si>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</si>
  <si>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</si>
  <si>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</si>
  <si>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</si>
  <si>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</si>
  <si>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</si>
  <si>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</si>
  <si>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</si>
  <si>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</si>
  <si>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</si>
  <si>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</si>
  <si>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</si>
  <si>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</si>
  <si>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</si>
  <si>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</si>
  <si>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</si>
  <si>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</si>
  <si>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</si>
  <si>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</si>
  <si>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</si>
  <si>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</si>
  <si>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</si>
  <si>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</si>
  <si>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</si>
  <si>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</si>
  <si>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</si>
  <si>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</si>
  <si>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</si>
  <si>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</si>
  <si>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</si>
  <si>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</si>
  <si>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</si>
  <si>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</si>
  <si>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</si>
  <si>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</si>
  <si>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</si>
  <si>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</si>
  <si>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</si>
  <si>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</si>
  <si>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</si>
  <si>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</si>
  <si>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</si>
  <si>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</si>
  <si>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</si>
  <si>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</si>
  <si>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</si>
  <si>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</si>
  <si>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</si>
  <si>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</si>
  <si>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</si>
  <si>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</si>
  <si>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</si>
  <si>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</si>
  <si>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</si>
  <si>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</si>
  <si>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</si>
  <si>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</si>
  <si>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</si>
  <si>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</si>
  <si>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</si>
  <si>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</si>
  <si>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</si>
  <si>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</si>
  <si>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</si>
  <si>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</si>
  <si>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</si>
  <si>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</si>
  <si>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</si>
  <si>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</si>
  <si>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</si>
  <si>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</si>
  <si>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</si>
  <si>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</si>
  <si>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</si>
  <si>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</si>
  <si>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</si>
  <si>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</si>
  <si>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</si>
  <si>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</si>
  <si>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</si>
  <si>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</si>
  <si>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</si>
  <si>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</si>
  <si>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</si>
  <si>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</si>
  <si>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</si>
  <si>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</si>
  <si>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</si>
  <si>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</si>
  <si>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</si>
  <si>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</si>
  <si>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</si>
  <si>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</si>
  <si>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</si>
  <si>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</si>
  <si>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</si>
  <si>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</si>
  <si>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</si>
  <si>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</si>
  <si>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</si>
  <si>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</si>
  <si>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</si>
  <si>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</si>
  <si>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</si>
  <si>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</si>
  <si>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</si>
  <si>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</si>
  <si>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</si>
  <si>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</si>
  <si>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</si>
  <si>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</si>
  <si>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</si>
  <si>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</si>
  <si>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</si>
  <si>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</si>
  <si>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</si>
  <si>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</si>
  <si>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</si>
  <si>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</si>
  <si>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</si>
  <si>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</si>
  <si>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</si>
  <si>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</si>
  <si>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</si>
  <si>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</si>
  <si>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</si>
  <si>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</si>
  <si>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</si>
  <si>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</si>
  <si>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</si>
  <si>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</si>
  <si>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</si>
  <si>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</si>
  <si>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</si>
  <si>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</si>
  <si>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</si>
  <si>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</si>
  <si>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</si>
  <si>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</si>
  <si>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</si>
  <si>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</si>
  <si>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</si>
  <si>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</si>
  <si>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</si>
  <si>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</si>
  <si>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</si>
  <si>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</si>
  <si>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</si>
  <si>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</si>
  <si>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</si>
  <si>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</si>
  <si>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</si>
  <si>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</si>
  <si>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</si>
  <si>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</si>
  <si>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</si>
  <si>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</si>
  <si>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</si>
  <si>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</si>
  <si>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</si>
  <si>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</si>
  <si>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</si>
  <si>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</si>
  <si>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</si>
  <si>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</si>
  <si>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</si>
  <si>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</si>
  <si>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</si>
  <si>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</si>
  <si>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</si>
  <si>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</si>
  <si>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</si>
  <si>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</si>
  <si>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</si>
  <si>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</si>
  <si>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</si>
  <si>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</si>
  <si>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</si>
  <si>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</si>
  <si>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</si>
  <si>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</si>
  <si>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</si>
  <si>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</si>
  <si>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</si>
  <si>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</si>
  <si>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</si>
  <si>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</si>
  <si>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</si>
  <si>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</si>
  <si>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</si>
  <si>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</si>
  <si>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</si>
  <si>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</si>
  <si>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</si>
  <si>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</si>
  <si>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</si>
  <si>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</si>
  <si>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</si>
  <si>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</si>
  <si>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</si>
  <si>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</si>
  <si>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</si>
  <si>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</si>
  <si>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</si>
  <si>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</si>
  <si>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</si>
  <si>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</si>
  <si>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</si>
  <si>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</si>
  <si>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</si>
  <si>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</si>
  <si>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</si>
  <si>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</si>
  <si>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</si>
  <si>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</si>
  <si>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</si>
  <si>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</si>
  <si>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</si>
  <si>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</si>
  <si>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</si>
  <si>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</si>
  <si>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</si>
  <si>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</si>
  <si>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</si>
  <si>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</si>
  <si>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</si>
  <si>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</si>
  <si>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</si>
  <si>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</si>
  <si>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</si>
  <si>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</si>
  <si>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</si>
  <si>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</si>
  <si>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</si>
  <si>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</si>
  <si>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</si>
  <si>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</si>
  <si>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</si>
  <si>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</si>
  <si>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</si>
  <si>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</si>
  <si>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</si>
  <si>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</si>
  <si>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</si>
  <si>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</si>
  <si>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</si>
  <si>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</si>
  <si>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</si>
  <si>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</si>
  <si>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</si>
  <si>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</si>
  <si>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</si>
  <si>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</si>
  <si>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</si>
  <si>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</si>
  <si>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</si>
  <si>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</si>
  <si>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</si>
  <si>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</si>
  <si>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</si>
  <si>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</si>
  <si>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</si>
  <si>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</si>
  <si>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</si>
  <si>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</si>
  <si>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</si>
  <si>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</si>
  <si>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</si>
  <si>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</si>
  <si>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</si>
  <si>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</si>
  <si>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</si>
  <si>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</si>
  <si>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</si>
  <si>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</si>
  <si>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</si>
  <si>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</si>
  <si>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</si>
  <si>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</si>
  <si>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</si>
  <si>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</si>
  <si>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</si>
  <si>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</si>
  <si>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</si>
  <si>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</si>
  <si>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</si>
  <si>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</si>
  <si>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</si>
  <si>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</si>
  <si>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</si>
  <si>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</si>
  <si>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</si>
  <si>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</si>
  <si>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</si>
  <si>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</si>
  <si>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</si>
  <si>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</si>
  <si>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</si>
  <si>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</si>
  <si>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</si>
  <si>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</si>
  <si>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</si>
  <si>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</si>
  <si>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</si>
  <si>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</si>
  <si>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</si>
  <si>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</si>
  <si>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</si>
  <si>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</si>
  <si>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</si>
  <si>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</si>
  <si>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</si>
  <si>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</si>
  <si>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</si>
  <si>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</si>
  <si>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</si>
  <si>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</si>
  <si>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</si>
  <si>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</si>
  <si>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</si>
  <si>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</si>
  <si>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</si>
  <si>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</si>
  <si>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</si>
  <si>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</si>
  <si>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</si>
  <si>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</si>
  <si>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</si>
  <si>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</si>
  <si>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</si>
  <si>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</si>
  <si>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</si>
  <si>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</si>
  <si>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</si>
  <si>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</si>
  <si>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</si>
  <si>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</si>
  <si>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</si>
  <si>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</si>
  <si>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</si>
  <si>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</si>
  <si>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</si>
  <si>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</si>
  <si>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</si>
  <si>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</si>
  <si>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</si>
  <si>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</si>
  <si>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</si>
  <si>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</si>
  <si>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</si>
  <si>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</si>
  <si>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</si>
  <si>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</si>
  <si>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</si>
  <si>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</si>
  <si>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</si>
  <si>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</si>
  <si>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</si>
  <si>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</si>
  <si>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</si>
  <si>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</si>
  <si>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</si>
  <si>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</si>
  <si>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</si>
  <si>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</si>
  <si>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</si>
  <si>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</si>
  <si>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</si>
  <si>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</si>
  <si>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</si>
  <si>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</si>
  <si>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</si>
  <si>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</si>
  <si>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</si>
  <si>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</si>
  <si>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</si>
  <si>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</si>
  <si>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</si>
  <si>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</si>
  <si>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</si>
  <si>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</si>
  <si>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</si>
  <si>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</si>
  <si>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</si>
  <si>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</si>
  <si>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</si>
  <si>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</si>
  <si>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</si>
  <si>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</si>
  <si>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</si>
  <si>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</si>
  <si>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</si>
  <si>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</si>
  <si>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</si>
  <si>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</si>
  <si>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</si>
  <si>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</si>
  <si>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</si>
  <si>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</si>
  <si>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</si>
  <si>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</si>
  <si>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</si>
  <si>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</si>
  <si>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</si>
  <si>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</si>
  <si>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</si>
  <si>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</si>
  <si>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</si>
  <si>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</si>
  <si>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</si>
  <si>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</si>
  <si>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</si>
  <si>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</si>
  <si>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</si>
  <si>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</si>
  <si>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</si>
  <si>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</si>
  <si>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</si>
  <si>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</si>
  <si>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</si>
  <si>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</si>
  <si>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</si>
  <si>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</si>
  <si>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</si>
  <si>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</si>
  <si>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</si>
  <si>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</si>
  <si>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</si>
  <si>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</si>
  <si>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</si>
  <si>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</si>
  <si>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</si>
  <si>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</si>
  <si>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</si>
  <si>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</si>
  <si>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</si>
  <si>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</si>
  <si>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</si>
  <si>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</si>
  <si>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</si>
  <si>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</si>
  <si>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</si>
  <si>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</si>
  <si>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</si>
  <si>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</si>
  <si>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</si>
  <si>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</si>
  <si>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</si>
  <si>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</si>
  <si>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</si>
  <si>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</si>
  <si>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</si>
  <si>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</si>
  <si>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</si>
  <si>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</si>
  <si>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</si>
  <si>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</si>
  <si>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</si>
  <si>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</si>
  <si>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</si>
  <si>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</si>
  <si>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</si>
  <si>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</si>
  <si>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</si>
  <si>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</si>
  <si>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</si>
  <si>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</si>
  <si>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</si>
  <si>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</si>
  <si>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</si>
  <si>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</si>
  <si>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</si>
  <si>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</si>
  <si>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</si>
  <si>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</si>
  <si>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</si>
  <si>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</si>
  <si>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</si>
  <si>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</si>
  <si>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</si>
  <si>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</si>
  <si>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</si>
  <si>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</si>
  <si>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</si>
  <si>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</si>
  <si>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</si>
  <si>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</si>
  <si>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</si>
  <si>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</si>
  <si>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</si>
  <si>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</si>
  <si>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</si>
  <si>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</si>
  <si>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</si>
  <si>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</si>
  <si>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</si>
  <si>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</si>
  <si>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</si>
  <si>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</si>
  <si>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</si>
  <si>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</si>
  <si>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</si>
  <si>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</si>
  <si>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</si>
  <si>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</si>
  <si>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</si>
  <si>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</si>
  <si>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</si>
  <si>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</si>
  <si>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</si>
  <si>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</si>
  <si>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</si>
  <si>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</si>
  <si>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</si>
  <si>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</si>
  <si>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</si>
  <si>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</si>
  <si>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</si>
  <si>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</si>
  <si>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</si>
  <si>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</si>
  <si>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</si>
  <si>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</si>
  <si>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</si>
  <si>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</si>
  <si>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</si>
  <si>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</si>
  <si>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</si>
  <si>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</si>
  <si>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</si>
  <si>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</si>
  <si>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</si>
  <si>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</si>
  <si>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</si>
  <si>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</si>
  <si>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</si>
  <si>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</si>
  <si>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</si>
  <si>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</si>
  <si>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</si>
  <si>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</si>
  <si>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</si>
  <si>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</si>
  <si>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</si>
  <si>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</si>
  <si>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</si>
  <si>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</si>
  <si>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</si>
  <si>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</si>
  <si>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</si>
  <si>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</si>
  <si>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</si>
  <si>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</si>
  <si>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</si>
  <si>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</si>
  <si>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</si>
  <si>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</si>
  <si>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</si>
  <si>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</si>
  <si>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</si>
  <si>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</si>
  <si>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</si>
  <si>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</si>
  <si>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</si>
  <si>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</si>
  <si>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</si>
  <si>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</si>
  <si>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</si>
  <si>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</si>
  <si>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</si>
  <si>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</si>
  <si>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</si>
  <si>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</si>
  <si>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</si>
  <si>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</si>
  <si>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</si>
  <si>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</si>
  <si>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</si>
  <si>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</si>
  <si>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</si>
  <si>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</si>
  <si>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</si>
  <si>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</si>
  <si>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</si>
  <si>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</si>
  <si>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</si>
  <si>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</si>
  <si>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</si>
  <si>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</si>
  <si>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</si>
  <si>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</si>
  <si>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</si>
  <si>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</si>
  <si>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</si>
  <si>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</si>
  <si>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</si>
  <si>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</si>
  <si>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</si>
  <si>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</si>
  <si>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</si>
  <si>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</si>
  <si>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</si>
  <si>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</si>
  <si>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</si>
  <si>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</si>
  <si>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</si>
  <si>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</si>
  <si>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</si>
  <si>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</si>
  <si>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</si>
  <si>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</si>
  <si>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</si>
  <si>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</si>
  <si>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</si>
  <si>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</si>
  <si>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</si>
  <si>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</si>
  <si>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</si>
  <si>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</si>
  <si>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</si>
  <si>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</si>
  <si>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</si>
  <si>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</si>
  <si>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</si>
  <si>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</si>
  <si>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</si>
  <si>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</si>
  <si>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</si>
  <si>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</si>
  <si>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</si>
  <si>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</si>
  <si>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</si>
  <si>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</si>
  <si>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</si>
  <si>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</si>
  <si>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</si>
  <si>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</si>
  <si>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</si>
  <si>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</si>
  <si>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</si>
  <si>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</si>
  <si>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</si>
  <si>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</si>
  <si>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</si>
  <si>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</si>
  <si>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</si>
  <si>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</si>
  <si>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</si>
  <si>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</si>
  <si>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</si>
  <si>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</si>
  <si>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</si>
  <si>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</si>
  <si>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</si>
  <si>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</si>
  <si>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</si>
  <si>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</si>
  <si>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</si>
  <si>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</si>
  <si>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</si>
  <si>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</si>
  <si>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</si>
  <si>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</si>
  <si>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</si>
  <si>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</si>
  <si>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</si>
  <si>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</si>
  <si>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</si>
  <si>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</si>
  <si>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</si>
  <si>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</si>
  <si>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</si>
  <si>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</si>
  <si>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</si>
  <si>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</si>
  <si>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</si>
  <si>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</si>
  <si>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</si>
  <si>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</si>
  <si>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</si>
  <si>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</si>
  <si>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</si>
  <si>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</si>
  <si>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</si>
  <si>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</si>
  <si>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</si>
  <si>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</si>
  <si>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</si>
  <si>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</si>
  <si>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</si>
  <si>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</si>
  <si>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</si>
  <si>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</si>
  <si>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</si>
  <si>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</si>
  <si>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</si>
  <si>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</si>
  <si>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</si>
  <si>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</si>
  <si>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</si>
  <si>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</si>
  <si>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</si>
  <si>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</si>
  <si>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</si>
  <si>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</si>
  <si>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</si>
  <si>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</si>
  <si>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</si>
  <si>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</si>
  <si>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</si>
  <si>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</si>
  <si>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</si>
  <si>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</si>
  <si>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</si>
  <si>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</si>
  <si>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</si>
  <si>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</si>
  <si>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</si>
  <si>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</si>
  <si>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</si>
  <si>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</si>
  <si>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</si>
  <si>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</si>
  <si>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</si>
  <si>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</si>
  <si>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</si>
  <si>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</si>
  <si>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</si>
  <si>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</si>
  <si>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</si>
  <si>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</si>
  <si>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</si>
  <si>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</si>
  <si>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</si>
  <si>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</si>
  <si>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</si>
  <si>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</si>
  <si>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</si>
  <si>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</si>
  <si>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</si>
  <si>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</si>
  <si>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</si>
  <si>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</si>
  <si>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</si>
  <si>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</si>
  <si>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</si>
  <si>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</si>
  <si>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</si>
  <si>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</si>
  <si>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</si>
  <si>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</si>
  <si>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</si>
  <si>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</si>
  <si>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</si>
  <si>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</si>
  <si>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</si>
  <si>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</si>
  <si>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</si>
  <si>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</si>
  <si>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</si>
  <si>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</si>
  <si>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</si>
  <si>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</si>
  <si>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</si>
  <si>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</si>
  <si>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</si>
  <si>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</si>
  <si>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</si>
  <si>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</si>
  <si>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</si>
  <si>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</si>
  <si>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</si>
  <si>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</si>
  <si>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</si>
  <si>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</si>
  <si>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</si>
  <si>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</si>
  <si>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</si>
  <si>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</si>
  <si>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</si>
  <si>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</si>
  <si>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</si>
  <si>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</si>
  <si>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</si>
  <si>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</si>
  <si>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</si>
  <si>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</si>
  <si>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</si>
  <si>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</si>
  <si>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</si>
  <si>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</si>
  <si>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</si>
  <si>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</si>
  <si>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</si>
  <si>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</si>
  <si>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</si>
  <si>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</si>
  <si>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</si>
  <si>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</si>
  <si>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</si>
  <si>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</si>
  <si>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</si>
  <si>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</si>
  <si>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</si>
  <si>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</si>
  <si>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</si>
  <si>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</si>
  <si>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</si>
  <si>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</si>
  <si>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</si>
  <si>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</si>
  <si>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</si>
  <si>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</si>
  <si>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</si>
  <si>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</si>
  <si>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</si>
  <si>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</si>
  <si>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</si>
  <si>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</si>
  <si>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</si>
  <si>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</si>
  <si>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</si>
  <si>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</si>
  <si>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</si>
  <si>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</si>
  <si>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</si>
  <si>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</si>
  <si>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</si>
  <si>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</si>
  <si>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</si>
  <si>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</si>
  <si>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</si>
  <si>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</si>
  <si>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</si>
  <si>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</si>
  <si>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</si>
  <si>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</si>
  <si>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</si>
  <si>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</si>
  <si>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</si>
  <si>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</si>
  <si>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</si>
  <si>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</si>
  <si>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</si>
  <si>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</si>
  <si>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</si>
  <si>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</si>
  <si>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</si>
  <si>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</si>
  <si>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</si>
  <si>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</si>
  <si>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</si>
  <si>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</si>
  <si>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</si>
  <si>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</si>
  <si>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</si>
  <si>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</si>
  <si>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</si>
  <si>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</si>
  <si>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</si>
  <si>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</si>
  <si>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</si>
  <si>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</si>
  <si>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</si>
  <si>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</si>
  <si>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</si>
  <si>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</si>
  <si>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</si>
  <si>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</si>
  <si>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</si>
  <si>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</si>
  <si>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</si>
  <si>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</si>
  <si>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</si>
  <si>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</si>
  <si>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</si>
  <si>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</si>
  <si>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</si>
  <si>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</si>
  <si>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</si>
  <si>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</si>
  <si>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</si>
  <si>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</si>
  <si>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</si>
  <si>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</si>
  <si>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</si>
  <si>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</si>
  <si>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</si>
  <si>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</si>
  <si>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</si>
  <si>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</si>
  <si>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</si>
  <si>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</si>
  <si>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</si>
  <si>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</si>
  <si>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</si>
  <si>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</si>
  <si>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</si>
  <si>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</si>
  <si>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</si>
  <si>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</si>
  <si>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</si>
  <si>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</si>
  <si>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</si>
  <si>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</si>
  <si>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</si>
  <si>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</si>
  <si>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</si>
  <si>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</si>
  <si>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</si>
  <si>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</si>
  <si>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</si>
  <si>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</si>
  <si>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</si>
  <si>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</si>
  <si>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</si>
  <si>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</si>
  <si>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</si>
  <si>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</si>
  <si>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</si>
  <si>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</si>
  <si>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</si>
  <si>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</si>
  <si>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</si>
  <si>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</si>
  <si>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</si>
  <si>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</si>
  <si>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</si>
  <si>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</si>
  <si>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</si>
  <si>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</si>
  <si>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</si>
  <si>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</si>
  <si>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</si>
  <si>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</si>
  <si>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</si>
  <si>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</si>
  <si>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</si>
  <si>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</si>
  <si>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</si>
  <si>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</si>
  <si>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</si>
  <si>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</si>
  <si>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</si>
  <si>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</si>
  <si>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</si>
  <si>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</si>
  <si>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</si>
  <si>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</si>
  <si>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</si>
  <si>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</si>
  <si>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</si>
  <si>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</si>
  <si>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</si>
  <si>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</si>
  <si>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</si>
  <si>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</si>
  <si>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</si>
  <si>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</si>
  <si>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</si>
  <si>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</si>
  <si>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</si>
  <si>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</si>
  <si>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</si>
  <si>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</si>
  <si>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</si>
  <si>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</si>
  <si>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</si>
  <si>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</si>
  <si>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</si>
  <si>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</si>
  <si>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</si>
  <si>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</si>
  <si>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</si>
  <si>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</si>
  <si>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</si>
  <si>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</si>
  <si>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</si>
  <si>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</si>
  <si>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</si>
  <si>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</si>
  <si>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</si>
  <si>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</si>
  <si>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</si>
  <si>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</si>
  <si>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</si>
  <si>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</si>
  <si>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</si>
  <si>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</si>
  <si>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</si>
  <si>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</si>
  <si>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</si>
  <si>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</si>
  <si>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</si>
  <si>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</si>
  <si>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</si>
  <si>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</si>
  <si>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</si>
  <si>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</si>
  <si>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</si>
  <si>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</si>
  <si>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</si>
  <si>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</si>
  <si>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</si>
  <si>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</si>
  <si>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</si>
  <si>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</si>
  <si>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</si>
  <si>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</si>
  <si>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</si>
  <si>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</si>
  <si>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</si>
  <si>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</si>
  <si>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</si>
  <si>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</si>
  <si>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</si>
  <si>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</si>
  <si>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</si>
  <si>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</si>
  <si>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</si>
  <si>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</si>
  <si>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</si>
  <si>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</si>
  <si>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</si>
  <si>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</si>
  <si>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</si>
  <si>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</si>
  <si>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</si>
  <si>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</si>
  <si>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</si>
  <si>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</si>
  <si>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</si>
  <si>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</si>
  <si>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</si>
  <si>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</si>
  <si>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</si>
  <si>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</si>
  <si>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</si>
  <si>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</si>
  <si>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</si>
  <si>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</si>
  <si>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</si>
  <si>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</si>
  <si>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</si>
  <si>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</si>
  <si>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</si>
  <si>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</si>
  <si>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</si>
  <si>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</si>
  <si>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</si>
  <si>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</si>
  <si>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</si>
  <si>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</si>
  <si>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</si>
  <si>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</si>
  <si>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</si>
  <si>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</si>
  <si>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</si>
  <si>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</si>
  <si>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</si>
  <si>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</si>
  <si>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</si>
  <si>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</si>
  <si>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</si>
  <si>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</si>
  <si>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</si>
  <si>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</si>
  <si>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</si>
  <si>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</si>
  <si>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</si>
  <si>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</si>
  <si>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</si>
  <si>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</si>
  <si>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</si>
  <si>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</si>
  <si>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</si>
  <si>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</si>
  <si>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</si>
  <si>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</si>
  <si>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</si>
  <si>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</si>
  <si>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</si>
  <si>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</si>
  <si>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</si>
  <si>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</si>
  <si>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</si>
  <si>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</si>
  <si>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</si>
  <si>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</si>
  <si>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</si>
  <si>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</si>
  <si>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</si>
  <si>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</si>
  <si>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</si>
  <si>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</si>
  <si>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</si>
  <si>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</si>
  <si>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</si>
  <si>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</si>
  <si>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</si>
  <si>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</si>
  <si>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</si>
  <si>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</si>
  <si>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</si>
  <si>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</si>
  <si>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</si>
  <si>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</si>
  <si>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</si>
  <si>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</si>
  <si>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</si>
  <si>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</si>
  <si>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</si>
  <si>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</si>
  <si>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</si>
  <si>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</si>
  <si>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</si>
  <si>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</si>
  <si>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</si>
  <si>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</si>
  <si>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</si>
  <si>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</si>
  <si>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</si>
  <si>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</si>
  <si>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</si>
  <si>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</si>
  <si>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</si>
  <si>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</si>
  <si>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</si>
  <si>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</si>
  <si>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</si>
  <si>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</si>
  <si>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</si>
  <si>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</si>
  <si>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</si>
  <si>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</si>
  <si>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</si>
  <si>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</si>
  <si>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</si>
  <si>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</si>
  <si>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</si>
  <si>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</si>
  <si>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</si>
  <si>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</si>
  <si>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</si>
  <si>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</si>
  <si>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</si>
  <si>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</si>
  <si>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</si>
  <si>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</si>
  <si>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</si>
  <si>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</si>
  <si>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</si>
  <si>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</si>
  <si>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</si>
  <si>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</si>
  <si>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</si>
  <si>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</si>
  <si>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</si>
  <si>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</si>
  <si>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</si>
  <si>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</si>
  <si>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</si>
  <si>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</si>
  <si>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</si>
  <si>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</si>
  <si>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</si>
  <si>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</si>
  <si>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</si>
  <si>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</si>
  <si>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</si>
  <si>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</si>
  <si>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</si>
  <si>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</si>
  <si>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</si>
  <si>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</si>
  <si>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</si>
  <si>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</si>
  <si>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</si>
  <si>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</si>
  <si>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</si>
  <si>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</si>
  <si>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</si>
  <si>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</si>
  <si>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</si>
  <si>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</si>
  <si>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</si>
  <si>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</si>
  <si>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</si>
  <si>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</si>
  <si>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</si>
  <si>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</si>
  <si>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</si>
  <si>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</si>
  <si>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</si>
  <si>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</si>
  <si>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</si>
  <si>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</si>
  <si>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</si>
  <si>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</si>
  <si>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</si>
  <si>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</si>
  <si>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</si>
  <si>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</si>
  <si>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</si>
  <si>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</si>
  <si>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</si>
  <si>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</si>
  <si>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</si>
  <si>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</si>
  <si>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</si>
  <si>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</si>
  <si>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</si>
  <si>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</si>
  <si>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</si>
  <si>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</si>
  <si>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</si>
  <si>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</si>
  <si>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</si>
  <si>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</si>
  <si>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</si>
  <si>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</si>
  <si>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</si>
  <si>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</si>
  <si>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</si>
  <si>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</si>
  <si>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</si>
  <si>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</si>
  <si>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</si>
  <si>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</si>
  <si>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</si>
  <si>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</si>
  <si>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</si>
  <si>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</si>
  <si>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</si>
  <si>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</si>
  <si>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</si>
  <si>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</si>
  <si>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</si>
  <si>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</si>
  <si>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</si>
  <si>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</si>
  <si>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</si>
  <si>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</si>
  <si>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</si>
  <si>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</si>
  <si>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</si>
  <si>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</si>
  <si>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</si>
  <si>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</si>
  <si>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</si>
  <si>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</si>
  <si>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</si>
  <si>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</si>
  <si>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</si>
  <si>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</si>
  <si>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</si>
  <si>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</si>
  <si>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</si>
  <si>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</si>
  <si>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</si>
  <si>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</si>
  <si>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</si>
  <si>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</si>
  <si>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</si>
  <si>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</si>
  <si>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</si>
  <si>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</si>
  <si>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</si>
  <si>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</si>
  <si>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</si>
  <si>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</si>
  <si>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</si>
  <si>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</si>
  <si>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</si>
  <si>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</si>
  <si>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</si>
  <si>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</si>
  <si>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</si>
  <si>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</si>
  <si>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</si>
  <si>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</si>
  <si>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</si>
  <si>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</si>
  <si>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</si>
  <si>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</si>
  <si>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</si>
  <si>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</si>
  <si>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</si>
  <si>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</si>
  <si>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</si>
  <si>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</si>
  <si>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</si>
  <si>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</si>
  <si>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</si>
  <si>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</si>
  <si>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</si>
  <si>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</si>
  <si>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</si>
  <si>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</si>
  <si>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</si>
  <si>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</si>
  <si>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</si>
  <si>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</si>
  <si>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</si>
  <si>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</si>
  <si>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</si>
  <si>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</si>
  <si>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</si>
  <si>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</si>
  <si>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</si>
  <si>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</si>
  <si>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</si>
  <si>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</si>
  <si>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</si>
  <si>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</si>
  <si>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</si>
  <si>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</si>
  <si>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</si>
  <si>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</si>
  <si>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</si>
  <si>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</si>
  <si>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</si>
  <si>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</si>
  <si>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</si>
  <si>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</si>
  <si>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</si>
  <si>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</si>
  <si>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</si>
  <si>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</si>
  <si>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</si>
  <si>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</si>
  <si>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</si>
  <si>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</si>
  <si>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</si>
  <si>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</si>
  <si>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</si>
  <si>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</si>
  <si>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</si>
  <si>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</si>
  <si>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</si>
  <si>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</si>
  <si>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</si>
  <si>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</si>
  <si>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</si>
  <si>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</si>
  <si>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</si>
  <si>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</si>
  <si>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</si>
  <si>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</si>
  <si>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</si>
  <si>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</si>
  <si>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</si>
  <si>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</si>
  <si>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</si>
  <si>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</si>
  <si>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</si>
  <si>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</si>
  <si>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</si>
  <si>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</si>
  <si>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</si>
  <si>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</si>
  <si>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</si>
  <si>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</si>
  <si>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</si>
  <si>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</si>
  <si>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</si>
  <si>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</si>
  <si>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</si>
  <si>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</si>
  <si>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</si>
  <si>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</si>
  <si>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</si>
  <si>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</si>
  <si>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</si>
  <si>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</si>
  <si>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</si>
  <si>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</si>
  <si>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</si>
  <si>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</si>
  <si>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</si>
  <si>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</si>
  <si>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</si>
  <si>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</si>
  <si>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</si>
  <si>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</si>
  <si>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</si>
  <si>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</si>
  <si>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</si>
  <si>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</si>
  <si>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</si>
  <si>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</si>
  <si>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</si>
  <si>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</si>
  <si>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</si>
  <si>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</si>
  <si>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</si>
  <si>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</si>
  <si>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</si>
  <si>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</si>
  <si>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</si>
  <si>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</si>
  <si>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</si>
  <si>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</si>
  <si>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</si>
  <si>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</si>
  <si>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</si>
  <si>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</si>
  <si>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</si>
  <si>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</si>
  <si>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</si>
  <si>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</si>
  <si>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</si>
  <si>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</si>
  <si>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</si>
  <si>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</si>
  <si>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</si>
  <si>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</si>
  <si>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</si>
  <si>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</si>
  <si>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</si>
  <si>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</si>
  <si>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</si>
  <si>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</si>
  <si>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</si>
  <si>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</si>
  <si>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</si>
  <si>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</si>
  <si>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</si>
  <si>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</si>
  <si>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</si>
  <si>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</si>
  <si>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</si>
  <si>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</si>
  <si>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</si>
  <si>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</si>
  <si>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</si>
  <si>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</si>
  <si>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</si>
  <si>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</si>
  <si>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</si>
  <si>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</si>
  <si>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</si>
  <si>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</si>
  <si>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</si>
  <si>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</si>
  <si>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</si>
  <si>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</si>
  <si>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</si>
  <si>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</si>
  <si>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</si>
  <si>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</si>
  <si>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</si>
  <si>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</si>
  <si>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</si>
  <si>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</si>
  <si>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</si>
  <si>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</si>
  <si>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</si>
  <si>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</si>
  <si>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</si>
  <si>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</si>
  <si>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</si>
  <si>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</si>
  <si>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</si>
  <si>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</si>
  <si>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</si>
  <si>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</si>
  <si>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</si>
  <si>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</si>
  <si>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</si>
  <si>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</si>
  <si>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</si>
  <si>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</si>
  <si>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</si>
  <si>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</si>
  <si>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</si>
  <si>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</si>
  <si>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</si>
  <si>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</si>
  <si>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</si>
  <si>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</si>
  <si>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</si>
  <si>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</si>
  <si>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</si>
  <si>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</si>
  <si>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</si>
  <si>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</si>
  <si>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</si>
  <si>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</si>
  <si>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</si>
  <si>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</si>
  <si>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</si>
  <si>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</si>
  <si>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</si>
  <si>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</si>
  <si>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</si>
  <si>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</si>
  <si>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</si>
  <si>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</si>
  <si>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</si>
  <si>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</si>
  <si>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</si>
  <si>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</si>
  <si>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</si>
  <si>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</si>
  <si>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</si>
  <si>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</si>
  <si>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</si>
  <si>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</si>
  <si>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</si>
  <si>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</si>
  <si>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</si>
  <si>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</si>
  <si>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</si>
  <si>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</si>
  <si>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</si>
  <si>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</si>
  <si>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</si>
  <si>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</si>
  <si>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</si>
  <si>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</si>
  <si>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</si>
  <si>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</si>
  <si>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</si>
  <si>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</si>
  <si>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</si>
  <si>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</si>
  <si>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</si>
  <si>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</si>
  <si>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</si>
  <si>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</si>
  <si>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</si>
  <si>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</si>
  <si>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</si>
  <si>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</si>
  <si>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</si>
  <si>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</si>
  <si>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</si>
  <si>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</si>
  <si>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</si>
  <si>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</si>
  <si>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</si>
  <si>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</si>
  <si>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</si>
  <si>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</si>
  <si>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</si>
  <si>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</si>
  <si>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</si>
  <si>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</si>
  <si>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</si>
  <si>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</si>
  <si>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</si>
  <si>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</si>
  <si>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</si>
  <si>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</si>
  <si>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</si>
  <si>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</si>
  <si>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</si>
  <si>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</si>
  <si>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</si>
  <si>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</si>
  <si>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</si>
  <si>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</si>
  <si>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</si>
  <si>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</si>
  <si>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</si>
  <si>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</si>
  <si>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</si>
  <si>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</si>
  <si>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</si>
  <si>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</si>
  <si>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</si>
  <si>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</si>
  <si>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</si>
  <si>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</si>
  <si>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</si>
  <si>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</si>
  <si>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</si>
  <si>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</si>
  <si>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</si>
  <si>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</si>
  <si>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</si>
  <si>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</si>
  <si>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</si>
  <si>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</si>
  <si>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</si>
  <si>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</si>
  <si>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</si>
  <si>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</si>
  <si>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</si>
  <si>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</si>
  <si>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</si>
  <si>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</si>
  <si>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</si>
  <si>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</si>
  <si>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</si>
  <si>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</si>
  <si>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</si>
  <si>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</si>
  <si>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</si>
  <si>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</si>
  <si>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</si>
  <si>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</si>
  <si>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</si>
  <si>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</si>
  <si>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</si>
  <si>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</si>
  <si>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</si>
  <si>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</si>
  <si>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</si>
  <si>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</si>
  <si>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</si>
  <si>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</si>
  <si>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</si>
  <si>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</si>
  <si>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</si>
  <si>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</si>
  <si>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</si>
  <si>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</si>
  <si>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</si>
  <si>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</si>
  <si>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</si>
  <si>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</si>
  <si>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</si>
  <si>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</si>
  <si>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</si>
  <si>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</si>
  <si>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</si>
  <si>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</si>
  <si>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</si>
  <si>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</si>
  <si>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</si>
  <si>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</si>
  <si>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</si>
  <si>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</si>
  <si>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</si>
  <si>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</si>
  <si>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</si>
  <si>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</si>
  <si>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</si>
  <si>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</si>
  <si>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</si>
  <si>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</si>
  <si>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</si>
  <si>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</si>
  <si>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</si>
  <si>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</si>
  <si>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</si>
  <si>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</si>
  <si>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</si>
  <si>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</si>
  <si>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</si>
  <si>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</si>
  <si>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</si>
  <si>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</si>
  <si>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</si>
  <si>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</si>
  <si>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</si>
  <si>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</si>
  <si>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</si>
  <si>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</si>
  <si>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</si>
  <si>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</si>
  <si>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</si>
  <si>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</si>
  <si>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</si>
  <si>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</si>
  <si>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</si>
  <si>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</si>
  <si>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</si>
  <si>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</si>
  <si>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</si>
  <si>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</si>
  <si>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</si>
  <si>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</si>
  <si>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</si>
  <si>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</si>
  <si>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</si>
  <si>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</si>
  <si>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</si>
  <si>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</si>
  <si>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</si>
  <si>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</si>
  <si>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</si>
  <si>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</si>
  <si>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</si>
  <si>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</si>
  <si>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</si>
  <si>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</si>
  <si>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</si>
  <si>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</si>
  <si>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</si>
  <si>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</si>
  <si>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</si>
  <si>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</si>
  <si>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</si>
  <si>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</si>
  <si>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</si>
  <si>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</si>
  <si>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</si>
  <si>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</si>
  <si>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</si>
  <si>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</si>
  <si>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</si>
  <si>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</si>
  <si>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</si>
  <si>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</si>
  <si>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</si>
  <si>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</si>
  <si>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</si>
  <si>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</si>
  <si>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</si>
  <si>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</si>
  <si>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</si>
  <si>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</si>
  <si>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</si>
  <si>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</si>
  <si>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</si>
  <si>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</si>
  <si>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</si>
  <si>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</si>
  <si>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</si>
  <si>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</si>
  <si>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</si>
  <si>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</si>
  <si>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</si>
  <si>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</si>
  <si>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</si>
  <si>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</si>
  <si>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</si>
  <si>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</si>
  <si>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</si>
  <si>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</si>
  <si>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</si>
  <si>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</si>
  <si>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</si>
  <si>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</si>
  <si>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</si>
  <si>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</si>
  <si>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</si>
  <si>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</si>
  <si>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</si>
  <si>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</si>
  <si>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</si>
  <si>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</si>
  <si>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</si>
  <si>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</si>
  <si>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</si>
  <si>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</si>
  <si>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</si>
  <si>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</si>
  <si>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</si>
  <si>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</si>
  <si>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</si>
  <si>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</si>
  <si>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</si>
  <si>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</si>
  <si>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</si>
  <si>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</si>
  <si>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</si>
  <si>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</si>
  <si>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</si>
  <si>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</si>
  <si>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</si>
  <si>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</si>
  <si>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</si>
  <si>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</si>
  <si>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</si>
  <si>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</si>
  <si>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</si>
  <si>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</si>
  <si>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</si>
  <si>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</si>
  <si>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</si>
  <si>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</si>
  <si>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</si>
  <si>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</si>
  <si>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</si>
  <si>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</si>
  <si>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</si>
  <si>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</si>
  <si>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</si>
  <si>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</si>
  <si>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</si>
  <si>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</si>
  <si>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</si>
  <si>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</si>
  <si>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</si>
  <si>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</si>
  <si>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</si>
  <si>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</si>
  <si>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</si>
  <si>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</si>
  <si>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</si>
  <si>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</si>
  <si>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</si>
  <si>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</si>
  <si>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</si>
  <si>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</si>
  <si>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</si>
  <si>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</si>
  <si>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</si>
  <si>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</si>
  <si>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</si>
  <si>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</si>
  <si>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</si>
  <si>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</si>
  <si>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</si>
  <si>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</si>
  <si>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</si>
  <si>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</si>
  <si>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</si>
  <si>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</si>
  <si>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</si>
  <si>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</si>
  <si>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</si>
  <si>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</si>
  <si>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</si>
  <si>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</si>
  <si>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</si>
  <si>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</si>
  <si>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</si>
  <si>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</si>
  <si>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</si>
  <si>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</si>
  <si>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</si>
  <si>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</si>
  <si>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</si>
  <si>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</si>
  <si>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</si>
  <si>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</si>
  <si>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</si>
  <si>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</si>
  <si>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</si>
  <si>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</si>
  <si>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</si>
  <si>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</si>
  <si>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</si>
  <si>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</si>
  <si>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</si>
  <si>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</si>
  <si>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</si>
  <si>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</si>
  <si>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</si>
  <si>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</si>
  <si>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</si>
  <si>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</si>
  <si>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</si>
  <si>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</si>
  <si>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</si>
  <si>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</si>
  <si>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</si>
  <si>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</si>
  <si>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</si>
  <si>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</si>
  <si>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</si>
  <si>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</si>
  <si>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</si>
  <si>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</si>
  <si>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</si>
  <si>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</si>
  <si>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</si>
  <si>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</si>
  <si>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</si>
  <si>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</si>
  <si>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</si>
  <si>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</si>
  <si>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</si>
  <si>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</si>
  <si>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</si>
  <si>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</si>
  <si>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</si>
  <si>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</si>
  <si>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</si>
  <si>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</si>
  <si>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</si>
  <si>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</si>
  <si>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</si>
  <si>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</si>
  <si>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</si>
  <si>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</si>
  <si>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</si>
  <si>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</si>
  <si>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</si>
  <si>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</si>
  <si>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</si>
  <si>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</si>
  <si>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</si>
  <si>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</si>
  <si>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</si>
  <si>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</si>
  <si>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</si>
  <si>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</si>
  <si>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</si>
  <si>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</si>
  <si>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</si>
  <si>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</si>
  <si>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</si>
  <si>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</si>
  <si>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</si>
  <si>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</si>
  <si>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</si>
  <si>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</si>
  <si>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</si>
  <si>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</si>
  <si>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</si>
  <si>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</si>
  <si>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</si>
  <si>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</si>
  <si>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</si>
  <si>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</si>
  <si>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</si>
  <si>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</si>
  <si>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</si>
  <si>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</si>
  <si>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</si>
  <si>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</si>
  <si>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</si>
  <si>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</si>
  <si>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</si>
  <si>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</si>
  <si>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</si>
  <si>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</si>
  <si>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</si>
  <si>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</si>
  <si>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</si>
  <si>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</si>
  <si>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</si>
  <si>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</si>
  <si>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</si>
  <si>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</si>
  <si>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</si>
  <si>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</si>
  <si>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</si>
  <si>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</si>
  <si>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</si>
  <si>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</si>
  <si>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</si>
  <si>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</si>
  <si>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</si>
  <si>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</si>
  <si>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</si>
  <si>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</si>
  <si>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</si>
  <si>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</si>
  <si>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</si>
  <si>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</si>
  <si>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</si>
  <si>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</si>
  <si>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</si>
  <si>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</si>
  <si>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</si>
  <si>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</si>
  <si>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</si>
  <si>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</si>
  <si>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</si>
  <si>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</si>
  <si>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</si>
  <si>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</si>
  <si>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</si>
  <si>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</si>
  <si>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</si>
  <si>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</si>
  <si>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</si>
  <si>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</si>
  <si>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</si>
  <si>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</si>
  <si>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</si>
  <si>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</si>
  <si>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</si>
  <si>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</si>
  <si>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</si>
  <si>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</si>
  <si>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</si>
  <si>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</si>
  <si>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</si>
  <si>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</si>
  <si>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</si>
  <si>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</si>
  <si>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</si>
  <si>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</si>
  <si>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</si>
  <si>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</si>
  <si>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</si>
  <si>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</si>
  <si>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</si>
  <si>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</si>
  <si>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</si>
  <si>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</si>
  <si>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</si>
  <si>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</si>
  <si>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</si>
  <si>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</si>
  <si>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</si>
  <si>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</si>
  <si>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</si>
  <si>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</si>
  <si>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</si>
  <si>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</si>
  <si>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</si>
  <si>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</si>
  <si>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</si>
  <si>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</si>
  <si>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</si>
  <si>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</si>
  <si>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</si>
  <si>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</si>
  <si>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</si>
  <si>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</si>
  <si>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</si>
  <si>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</si>
  <si>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</si>
  <si>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</si>
  <si>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</si>
  <si>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</si>
  <si>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</si>
  <si>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</si>
  <si>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</si>
  <si>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</si>
  <si>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</si>
  <si>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</si>
  <si>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</si>
  <si>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</si>
  <si>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</si>
  <si>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</si>
  <si>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</si>
  <si>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</si>
  <si>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</si>
  <si>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</si>
  <si>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</si>
  <si>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</si>
  <si>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</si>
  <si>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</si>
  <si>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</si>
  <si>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</si>
  <si>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</si>
  <si>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</si>
  <si>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</si>
  <si>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</si>
  <si>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</si>
  <si>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</si>
  <si>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</si>
  <si>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</si>
  <si>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</si>
  <si>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</si>
  <si>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</si>
  <si>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</si>
  <si>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</si>
  <si>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</si>
  <si>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</si>
  <si>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</si>
  <si>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</si>
  <si>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</si>
  <si>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</si>
  <si>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</si>
  <si>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</si>
  <si>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</si>
  <si>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</si>
  <si>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</si>
  <si>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</si>
  <si>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</si>
  <si>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</si>
  <si>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</si>
  <si>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</si>
  <si>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</si>
  <si>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</si>
  <si>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</si>
  <si>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</si>
  <si>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</si>
  <si>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</si>
  <si>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</si>
  <si>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</si>
  <si>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</si>
  <si>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</si>
  <si>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</si>
  <si>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</si>
  <si>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</si>
  <si>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</si>
  <si>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</si>
  <si>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</si>
  <si>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</si>
  <si>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</si>
  <si>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</si>
  <si>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</si>
  <si>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</si>
  <si>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</si>
  <si>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</si>
  <si>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</si>
  <si>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</si>
  <si>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</si>
  <si>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</si>
  <si>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</si>
  <si>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</si>
  <si>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</si>
  <si>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</si>
  <si>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</si>
  <si>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</si>
  <si>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</si>
  <si>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</si>
  <si>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</si>
  <si>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</si>
  <si>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</si>
  <si>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</si>
  <si>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</si>
  <si>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</si>
  <si>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</si>
  <si>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</si>
  <si>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</si>
  <si>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</si>
  <si>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</si>
  <si>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</si>
  <si>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</si>
  <si>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</si>
  <si>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</si>
  <si>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</si>
  <si>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</si>
  <si>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</si>
  <si>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</si>
  <si>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</si>
  <si>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</si>
  <si>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</si>
  <si>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</si>
  <si>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</si>
  <si>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</si>
  <si>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</si>
  <si>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</si>
  <si>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</si>
  <si>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</si>
  <si>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</si>
  <si>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</si>
  <si>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</si>
  <si>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</si>
  <si>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</si>
  <si>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</si>
  <si>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</si>
  <si>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</si>
  <si>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</si>
  <si>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</si>
  <si>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</si>
  <si>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</si>
  <si>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</si>
  <si>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</si>
  <si>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</si>
  <si>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</si>
  <si>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</si>
  <si>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</si>
  <si>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</si>
  <si>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</si>
  <si>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</si>
  <si>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</si>
  <si>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</si>
  <si>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</si>
  <si>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</si>
  <si>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</si>
  <si>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</si>
  <si>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</si>
  <si>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</si>
  <si>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</si>
  <si>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</si>
  <si>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</si>
  <si>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</si>
  <si>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</si>
  <si>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</si>
  <si>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</si>
  <si>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</si>
  <si>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</si>
  <si>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</si>
  <si>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</si>
  <si>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</si>
  <si>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</si>
  <si>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</si>
  <si>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</si>
  <si>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</si>
  <si>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</si>
  <si>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</si>
  <si>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</si>
  <si>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</si>
  <si>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</si>
  <si>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</si>
  <si>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</si>
  <si>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</si>
  <si>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</si>
  <si>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</si>
  <si>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</si>
  <si>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</si>
  <si>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</si>
  <si>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</si>
  <si>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</si>
  <si>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</si>
  <si>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</si>
  <si>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</si>
  <si>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</si>
  <si>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</si>
  <si>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</si>
  <si>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</si>
  <si>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</si>
  <si>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</si>
  <si>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</si>
  <si>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</si>
  <si>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</si>
  <si>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</si>
  <si>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</si>
  <si>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</si>
  <si>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</si>
  <si>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</si>
  <si>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</si>
  <si>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</si>
  <si>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</si>
  <si>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</si>
  <si>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</si>
  <si>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</si>
  <si>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</si>
  <si>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</si>
  <si>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</si>
  <si>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</si>
  <si>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</si>
  <si>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</si>
  <si>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</si>
  <si>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</si>
  <si>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</si>
  <si>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</si>
  <si>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</si>
  <si>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</si>
  <si>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</si>
  <si>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</si>
  <si>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</si>
  <si>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</si>
  <si>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</si>
  <si>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</si>
  <si>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</si>
  <si>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</si>
  <si>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</si>
  <si>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</si>
  <si>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</si>
  <si>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</si>
  <si>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</si>
  <si>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</si>
  <si>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</si>
  <si>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</si>
  <si>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</si>
  <si>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</si>
  <si>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</si>
  <si>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</si>
  <si>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</si>
  <si>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</si>
  <si>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</si>
  <si>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</si>
  <si>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</si>
  <si>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</si>
  <si>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</si>
  <si>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</si>
  <si>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</si>
  <si>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</si>
  <si>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</si>
  <si>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</si>
  <si>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</si>
  <si>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</si>
  <si>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</si>
  <si>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</si>
  <si>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</si>
  <si>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</si>
  <si>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</si>
  <si>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</si>
  <si>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</si>
  <si>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</si>
  <si>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</si>
  <si>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</si>
  <si>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</si>
  <si>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</si>
  <si>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</si>
  <si>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</si>
  <si>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</si>
  <si>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</si>
  <si>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</si>
  <si>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</si>
  <si>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</si>
  <si>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</si>
  <si>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</si>
  <si>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</si>
  <si>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</si>
  <si>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</si>
  <si>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</si>
  <si>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</si>
  <si>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</si>
  <si>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</si>
  <si>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</si>
  <si>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</si>
  <si>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</si>
  <si>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</si>
  <si>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</si>
  <si>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</si>
  <si>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</si>
  <si>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</si>
  <si>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</si>
  <si>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</si>
  <si>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</si>
  <si>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</si>
  <si>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</si>
  <si>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</si>
  <si>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</si>
  <si>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</si>
  <si>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</si>
  <si>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</si>
  <si>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</si>
  <si>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</si>
  <si>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</si>
  <si>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</si>
  <si>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</si>
  <si>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</si>
  <si>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</si>
  <si>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</si>
  <si>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</si>
  <si>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</si>
  <si>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</si>
  <si>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</si>
  <si>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</si>
  <si>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</si>
  <si>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</si>
  <si>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</si>
  <si>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</si>
  <si>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</si>
  <si>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</si>
  <si>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</si>
  <si>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</si>
  <si>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</si>
  <si>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</si>
  <si>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</si>
  <si>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</si>
  <si>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</si>
  <si>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</si>
  <si>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</si>
  <si>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</si>
  <si>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</si>
  <si>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</si>
  <si>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</si>
  <si>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</si>
  <si>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</si>
  <si>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</si>
  <si>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</si>
  <si>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</si>
  <si>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</si>
  <si>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</si>
  <si>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</si>
  <si>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</si>
  <si>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</si>
  <si>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</si>
  <si>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</si>
  <si>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</si>
  <si>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</si>
  <si>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</si>
  <si>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</si>
  <si>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</si>
  <si>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</si>
  <si>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</si>
  <si>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</si>
  <si>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</si>
  <si>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</si>
  <si>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</si>
  <si>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</si>
  <si>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</si>
  <si>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</si>
  <si>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</si>
  <si>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</si>
  <si>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</si>
  <si>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</si>
  <si>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</si>
  <si>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</si>
  <si>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</si>
  <si>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</si>
  <si>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</si>
  <si>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</si>
  <si>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</si>
  <si>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</si>
  <si>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</si>
  <si>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</si>
  <si>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</si>
  <si>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</si>
  <si>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</si>
  <si>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</si>
  <si>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</si>
  <si>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</si>
  <si>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</si>
  <si>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</si>
  <si>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</si>
  <si>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</si>
  <si>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</si>
  <si>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</si>
  <si>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</si>
  <si>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</si>
  <si>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</si>
  <si>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</si>
  <si>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</si>
  <si>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</si>
  <si>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</si>
  <si>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</si>
  <si>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</si>
  <si>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</si>
  <si>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</si>
  <si>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</si>
  <si>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</si>
  <si>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</si>
  <si>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</si>
  <si>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</si>
  <si>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</si>
  <si>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</si>
  <si>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</si>
  <si>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</si>
  <si>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</si>
  <si>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</si>
  <si>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</si>
  <si>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</si>
  <si>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</si>
  <si>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</si>
  <si>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</si>
  <si>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</si>
  <si>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</si>
  <si>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</si>
  <si>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</si>
  <si>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</si>
  <si>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</si>
  <si>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</si>
  <si>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</si>
  <si>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</si>
  <si>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</si>
  <si>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</si>
  <si>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</si>
  <si>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</si>
  <si>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</si>
  <si>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</si>
  <si>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</si>
  <si>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</si>
  <si>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</si>
  <si>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</si>
  <si>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</si>
  <si>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</si>
  <si>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</si>
  <si>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</si>
  <si>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</si>
  <si>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</si>
  <si>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</si>
  <si>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</si>
  <si>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</si>
  <si>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</si>
  <si>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</si>
  <si>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</si>
  <si>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</si>
  <si>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</si>
  <si>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</si>
  <si>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</si>
  <si>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</si>
  <si>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</si>
  <si>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</si>
  <si>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</si>
  <si>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</si>
  <si>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</si>
  <si>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</si>
  <si>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</si>
  <si>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</si>
  <si>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</si>
  <si>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</si>
  <si>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</si>
  <si>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</si>
  <si>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</si>
  <si>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</si>
  <si>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</si>
  <si>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</si>
  <si>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</si>
  <si>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</si>
  <si>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</si>
  <si>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</si>
  <si>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</si>
  <si>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</si>
  <si>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</si>
  <si>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</si>
  <si>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</si>
  <si>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</si>
  <si>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</si>
  <si>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</si>
  <si>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</si>
  <si>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</si>
  <si>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</si>
  <si>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</si>
  <si>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</si>
  <si>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</si>
  <si>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</si>
  <si>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</si>
  <si>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</si>
  <si>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</si>
  <si>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</si>
  <si>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</si>
  <si>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</si>
  <si>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</si>
  <si>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</si>
  <si>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</si>
  <si>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</si>
  <si>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</si>
  <si>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</si>
  <si>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</si>
  <si>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</si>
  <si>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</si>
  <si>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</si>
  <si>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</si>
  <si>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</si>
  <si>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</si>
  <si>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</si>
  <si>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</si>
  <si>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</si>
  <si>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</si>
  <si>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</si>
  <si>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</si>
  <si>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</si>
  <si>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</si>
  <si>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</si>
  <si>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</si>
  <si>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</si>
  <si>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</si>
  <si>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</si>
  <si>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</si>
  <si>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</si>
  <si>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</si>
  <si>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</si>
  <si>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</si>
  <si>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</si>
  <si>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</si>
  <si>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</si>
  <si>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</si>
  <si>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</si>
  <si>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</si>
  <si>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</si>
  <si>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</si>
  <si>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</si>
  <si>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</si>
  <si>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</si>
  <si>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</si>
  <si>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</si>
  <si>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</si>
  <si>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</si>
  <si>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</si>
  <si>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</si>
  <si>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</si>
  <si>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</si>
  <si>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</si>
  <si>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</si>
  <si>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</si>
  <si>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</si>
  <si>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</si>
  <si>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</si>
  <si>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</si>
  <si>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</si>
  <si>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</si>
  <si>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</si>
  <si>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</si>
  <si>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</si>
  <si>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</si>
  <si>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</si>
  <si>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</si>
  <si>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</si>
  <si>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</si>
  <si>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</si>
  <si>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</si>
  <si>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</si>
  <si>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</si>
  <si>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</si>
  <si>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</si>
  <si>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</si>
  <si>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</si>
  <si>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</si>
  <si>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</si>
  <si>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</si>
  <si>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</si>
  <si>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</si>
  <si>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</si>
  <si>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</si>
  <si>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</si>
  <si>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</si>
  <si>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</si>
  <si>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</si>
  <si>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</si>
  <si>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</si>
  <si>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</si>
  <si>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</si>
  <si>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</si>
  <si>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</si>
  <si>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</si>
  <si>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</si>
  <si>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</si>
  <si>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</si>
  <si>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</si>
  <si>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</si>
  <si>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</si>
  <si>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</si>
  <si>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</si>
  <si>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</si>
  <si>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</si>
  <si>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</si>
  <si>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</si>
  <si>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</si>
  <si>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</si>
  <si>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</si>
  <si>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</si>
  <si>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</si>
  <si>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</si>
  <si>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</si>
  <si>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</si>
  <si>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</si>
  <si>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</si>
  <si>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</si>
  <si>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</si>
  <si>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</si>
  <si>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</si>
  <si>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</si>
  <si>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</si>
  <si>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</si>
  <si>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</si>
  <si>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</si>
  <si>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</si>
  <si>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</si>
  <si>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</si>
  <si>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</si>
  <si>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</si>
  <si>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</si>
  <si>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</si>
  <si>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</si>
  <si>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</si>
  <si>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</si>
  <si>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</si>
  <si>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</si>
  <si>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</si>
  <si>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</si>
  <si>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</si>
  <si>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</si>
  <si>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</si>
  <si>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</si>
  <si>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</si>
  <si>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</si>
  <si>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</si>
  <si>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</si>
  <si>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</si>
  <si>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</si>
  <si>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</si>
  <si>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</si>
  <si>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</si>
  <si>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</si>
  <si>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</si>
  <si>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</si>
  <si>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</si>
  <si>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</si>
  <si>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</si>
  <si>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</si>
  <si>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</si>
  <si>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</si>
  <si>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</si>
  <si>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</si>
  <si>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</si>
  <si>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</si>
  <si>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</si>
  <si>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</si>
  <si>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</si>
  <si>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</si>
  <si>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</si>
  <si>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</si>
  <si>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</si>
  <si>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</si>
  <si>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</si>
  <si>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</si>
  <si>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</si>
  <si>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</si>
  <si>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</si>
  <si>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</si>
  <si>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</si>
  <si>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</si>
  <si>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</si>
  <si>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</si>
  <si>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</si>
  <si>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</si>
  <si>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</si>
  <si>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</si>
  <si>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</si>
  <si>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</si>
  <si>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</si>
  <si>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</si>
  <si>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</si>
  <si>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</si>
  <si>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</si>
  <si>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</si>
  <si>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</si>
  <si>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</si>
  <si>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</si>
  <si>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</si>
  <si>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</si>
  <si>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</si>
  <si>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</si>
  <si>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</si>
  <si>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</si>
  <si>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</si>
  <si>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</si>
  <si>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</si>
  <si>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</si>
  <si>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</si>
  <si>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</si>
  <si>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</si>
  <si>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</si>
  <si>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</si>
  <si>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</si>
  <si>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</si>
  <si>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</si>
  <si>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</si>
  <si>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</si>
  <si>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</si>
  <si>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</si>
  <si>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</si>
  <si>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</si>
  <si>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</si>
  <si>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</si>
  <si>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</si>
  <si>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</si>
  <si>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</si>
  <si>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</si>
  <si>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</si>
  <si>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</si>
  <si>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</si>
  <si>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</si>
  <si>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</si>
  <si>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</si>
  <si>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</si>
  <si>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</si>
  <si>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</si>
  <si>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</si>
  <si>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</si>
  <si>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</si>
  <si>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</si>
  <si>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</si>
  <si>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</si>
  <si>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</si>
  <si>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</si>
  <si>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</si>
  <si>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</si>
  <si>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</si>
  <si>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</si>
  <si>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</si>
  <si>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</si>
  <si>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</si>
  <si>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</si>
  <si>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</si>
  <si>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</si>
  <si>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</si>
  <si>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</si>
  <si>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</si>
  <si>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</si>
  <si>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</si>
  <si>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</si>
  <si>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</si>
  <si>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</si>
  <si>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</si>
  <si>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</si>
  <si>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</si>
  <si>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</si>
  <si>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</si>
  <si>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</si>
  <si>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</si>
  <si>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</si>
  <si>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</si>
  <si>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</si>
  <si>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</si>
  <si>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</si>
  <si>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</si>
  <si>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</si>
  <si>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</si>
  <si>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</si>
  <si>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</si>
  <si>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</si>
  <si>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</si>
  <si>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</si>
  <si>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</si>
  <si>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</si>
  <si>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</si>
  <si>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</si>
  <si>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</si>
  <si>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</si>
  <si>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</si>
  <si>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</si>
  <si>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</si>
  <si>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</si>
  <si>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</si>
  <si>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</si>
  <si>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</si>
  <si>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</si>
  <si>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</si>
  <si>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</si>
  <si>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</si>
  <si>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</si>
  <si>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</si>
  <si>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</si>
  <si>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</si>
  <si>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</si>
  <si>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</si>
  <si>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</si>
  <si>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</si>
  <si>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</si>
  <si>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</si>
  <si>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</si>
  <si>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</si>
  <si>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</si>
  <si>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</si>
  <si>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</si>
  <si>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</si>
  <si>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</si>
  <si>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</si>
  <si>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</si>
  <si>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</si>
  <si>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</si>
  <si>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</si>
  <si>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</si>
  <si>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</si>
  <si>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</si>
  <si>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</si>
  <si>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</si>
  <si>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</si>
  <si>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</si>
  <si>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</si>
  <si>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</si>
  <si>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</si>
  <si>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</si>
  <si>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</si>
  <si>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</si>
  <si>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</si>
  <si>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</si>
  <si>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</si>
  <si>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</si>
  <si>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</si>
  <si>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</si>
  <si>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</si>
  <si>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</si>
  <si>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</si>
  <si>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</si>
  <si>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</si>
  <si>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</si>
  <si>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</si>
  <si>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</si>
  <si>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</si>
  <si>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</si>
  <si>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</si>
  <si>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</si>
  <si>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</si>
  <si>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</si>
  <si>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</si>
  <si>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</si>
  <si>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</si>
  <si>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</si>
  <si>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</si>
  <si>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</si>
  <si>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</si>
  <si>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</si>
  <si>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</si>
  <si>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</si>
  <si>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</si>
  <si>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</si>
  <si>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</si>
  <si>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</si>
  <si>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</si>
  <si>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</si>
  <si>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</si>
  <si>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</si>
  <si>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</si>
  <si>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</si>
  <si>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</si>
  <si>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</si>
  <si>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</si>
  <si>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</si>
  <si>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</si>
  <si>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</si>
  <si>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</si>
  <si>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</si>
  <si>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</si>
  <si>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</si>
  <si>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</si>
  <si>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</si>
  <si>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</si>
  <si>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</si>
  <si>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</si>
  <si>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</si>
  <si>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</si>
  <si>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</si>
  <si>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</si>
  <si>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</si>
  <si>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</si>
  <si>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</si>
  <si>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</si>
  <si>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</si>
  <si>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</si>
  <si>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</si>
  <si>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</si>
  <si>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</si>
  <si>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</si>
  <si>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</si>
  <si>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</si>
  <si>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</si>
  <si>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</si>
  <si>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</si>
  <si>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</si>
  <si>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</si>
  <si>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</si>
  <si>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</si>
  <si>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</si>
  <si>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</si>
  <si>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</si>
  <si>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</si>
  <si>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</si>
  <si>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</si>
  <si>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</si>
  <si>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</si>
  <si>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</si>
  <si>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</si>
  <si>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</si>
  <si>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</si>
  <si>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</si>
  <si>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</si>
  <si>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</si>
  <si>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</si>
  <si>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</si>
  <si>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</si>
  <si>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</si>
  <si>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</si>
  <si>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</si>
  <si>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</si>
  <si>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</si>
  <si>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</si>
  <si>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</si>
  <si>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</si>
  <si>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</si>
  <si>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</si>
  <si>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</si>
  <si>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</si>
  <si>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</si>
  <si>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</si>
  <si>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</si>
  <si>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</si>
  <si>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</si>
  <si>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</si>
  <si>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</si>
  <si>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</si>
  <si>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</si>
  <si>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</si>
  <si>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</si>
  <si>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</si>
  <si>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</si>
  <si>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</si>
  <si>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</si>
  <si>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</si>
  <si>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</si>
  <si>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</si>
  <si>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</si>
  <si>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</si>
  <si>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</si>
  <si>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</si>
  <si>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</si>
  <si>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</si>
  <si>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</si>
  <si>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</si>
  <si>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</si>
  <si>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</si>
  <si>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</si>
  <si>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</si>
  <si>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</si>
  <si>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</si>
  <si>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</si>
  <si>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</si>
  <si>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</si>
  <si>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</si>
  <si>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</si>
  <si>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</si>
  <si>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</si>
  <si>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</si>
  <si>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</si>
  <si>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</si>
  <si>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</si>
  <si>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</si>
  <si>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</si>
  <si>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</si>
  <si>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</si>
  <si>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</si>
  <si>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</si>
  <si>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</si>
  <si>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</si>
  <si>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</si>
  <si>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</si>
  <si>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</si>
  <si>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</si>
  <si>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</si>
  <si>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</si>
  <si>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</si>
  <si>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</si>
  <si>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</si>
  <si>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</si>
  <si>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</si>
  <si>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</si>
  <si>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</si>
  <si>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</si>
  <si>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</si>
  <si>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</si>
  <si>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</si>
  <si>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</si>
  <si>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</si>
  <si>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</si>
  <si>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</si>
  <si>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</si>
  <si>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</si>
  <si>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</si>
  <si>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</si>
  <si>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</si>
  <si>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</si>
  <si>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</si>
  <si>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</si>
  <si>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</si>
  <si>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</si>
  <si>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</si>
  <si>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</si>
  <si>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</si>
  <si>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</si>
  <si>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</si>
  <si>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</si>
  <si>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</si>
  <si>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</si>
  <si>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</si>
  <si>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</si>
  <si>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</si>
  <si>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</si>
  <si>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</si>
  <si>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</si>
  <si>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</si>
  <si>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</si>
  <si>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</si>
  <si>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</si>
  <si>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</si>
  <si>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</si>
  <si>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</si>
  <si>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</si>
  <si>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</si>
  <si>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</si>
  <si>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</si>
  <si>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</si>
  <si>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</si>
  <si>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</si>
  <si>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</si>
  <si>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</si>
  <si>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</si>
  <si>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</si>
  <si>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</si>
  <si>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</si>
  <si>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</si>
  <si>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</si>
  <si>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</si>
  <si>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</si>
  <si>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</si>
  <si>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</si>
  <si>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</si>
  <si>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</si>
  <si>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</si>
  <si>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</si>
  <si>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</si>
  <si>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</si>
  <si>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</si>
  <si>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</si>
  <si>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</si>
  <si>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</si>
  <si>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</si>
  <si>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</si>
  <si>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</si>
  <si>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</si>
  <si>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</si>
  <si>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</si>
  <si>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</si>
  <si>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</si>
  <si>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</si>
  <si>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</si>
  <si>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</si>
  <si>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</si>
  <si>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</si>
  <si>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</si>
  <si>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</si>
  <si>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</si>
  <si>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</si>
  <si>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</si>
  <si>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</si>
  <si>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</si>
  <si>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</si>
  <si>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</si>
  <si>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</si>
  <si>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</si>
  <si>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</si>
  <si>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</si>
  <si>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</si>
  <si>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</si>
  <si>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</si>
  <si>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</si>
  <si>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</si>
  <si>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</si>
  <si>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</si>
  <si>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</si>
  <si>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</si>
  <si>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</si>
  <si>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</si>
  <si>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</si>
  <si>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</si>
  <si>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</si>
  <si>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</si>
  <si>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</si>
  <si>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</si>
  <si>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</si>
  <si>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</si>
  <si>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</si>
  <si>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</si>
  <si>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</si>
  <si>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</si>
  <si>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</si>
  <si>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</si>
  <si>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</si>
  <si>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</si>
  <si>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</si>
  <si>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</si>
  <si>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</si>
  <si>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</si>
  <si>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</si>
  <si>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</si>
  <si>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</si>
  <si>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</si>
  <si>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</si>
  <si>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</si>
  <si>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</si>
  <si>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</si>
  <si>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</si>
  <si>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</si>
  <si>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</si>
  <si>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</si>
  <si>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</si>
  <si>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</si>
  <si>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</si>
  <si>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</si>
  <si>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</si>
  <si>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</si>
  <si>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</si>
  <si>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</si>
  <si>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</si>
  <si>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</si>
  <si>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</si>
  <si>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</si>
  <si>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</si>
  <si>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</si>
  <si>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</si>
  <si>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</si>
  <si>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</si>
  <si>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</si>
  <si>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</si>
  <si>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</si>
  <si>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</si>
  <si>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</si>
  <si>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</si>
  <si>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</si>
  <si>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</si>
  <si>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</si>
  <si>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</si>
  <si>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</si>
  <si>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</si>
  <si>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</si>
  <si>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</si>
  <si>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</si>
  <si>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</si>
  <si>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</si>
  <si>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</si>
  <si>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</si>
  <si>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</si>
  <si>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</si>
  <si>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</si>
  <si>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</si>
  <si>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</si>
  <si>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</si>
  <si>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</si>
  <si>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</si>
  <si>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</si>
  <si>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</si>
  <si>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</si>
  <si>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</si>
  <si>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</si>
  <si>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</si>
  <si>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</si>
  <si>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</si>
  <si>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</si>
  <si>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</si>
  <si>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</si>
  <si>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</si>
  <si>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</si>
  <si>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</si>
  <si>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</si>
  <si>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</si>
  <si>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</si>
  <si>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</si>
  <si>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</si>
  <si>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</si>
  <si>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</si>
  <si>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</si>
  <si>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</si>
  <si>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</si>
  <si>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</si>
  <si>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</si>
  <si>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</si>
  <si>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</si>
  <si>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</si>
  <si>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</si>
  <si>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</si>
  <si>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</si>
  <si>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</si>
  <si>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</si>
  <si>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</si>
  <si>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</si>
  <si>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</si>
  <si>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</si>
  <si>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</si>
  <si>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</si>
  <si>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</si>
  <si>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</si>
  <si>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</si>
  <si>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</si>
  <si>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</si>
  <si>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</si>
  <si>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</si>
  <si>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</si>
  <si>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</si>
  <si>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</si>
  <si>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</si>
  <si>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</si>
  <si>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</si>
  <si>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</si>
  <si>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</si>
  <si>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</si>
  <si>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</si>
  <si>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</si>
  <si>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</si>
  <si>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</si>
  <si>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</si>
  <si>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</si>
  <si>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</si>
  <si>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</si>
  <si>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</si>
  <si>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</si>
  <si>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</si>
  <si>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</si>
  <si>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</si>
  <si>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</si>
  <si>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</si>
  <si>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</si>
  <si>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</si>
  <si>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</si>
  <si>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</si>
  <si>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</si>
  <si>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</si>
  <si>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</si>
  <si>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</si>
  <si>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</si>
  <si>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</si>
  <si>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</si>
  <si>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</si>
  <si>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</si>
  <si>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</si>
  <si>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</si>
  <si>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</si>
  <si>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</si>
  <si>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</si>
  <si>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</si>
  <si>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</si>
  <si>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</si>
  <si>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</si>
  <si>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</si>
  <si>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</si>
  <si>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</si>
  <si>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</si>
  <si>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</si>
  <si>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</si>
  <si>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</si>
  <si>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</si>
  <si>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</si>
  <si>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</si>
  <si>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</si>
  <si>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</si>
  <si>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</si>
  <si>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</si>
  <si>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</si>
  <si>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</si>
  <si>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</si>
  <si>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</si>
  <si>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</si>
  <si>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</si>
  <si>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</si>
  <si>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</si>
  <si>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</si>
  <si>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</si>
  <si>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</si>
  <si>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</si>
  <si>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</si>
  <si>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</si>
  <si>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</si>
  <si>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</si>
  <si>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</si>
  <si>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</si>
  <si>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</si>
  <si>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</si>
  <si>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</si>
  <si>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</si>
  <si>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</si>
  <si>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</si>
  <si>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</si>
  <si>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</si>
  <si>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</si>
  <si>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</si>
  <si>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</si>
  <si>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</si>
  <si>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</si>
  <si>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</si>
  <si>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</si>
  <si>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</si>
  <si>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</si>
  <si>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</si>
  <si>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</si>
  <si>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</si>
  <si>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</si>
  <si>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</si>
  <si>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</si>
  <si>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</si>
  <si>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</si>
  <si>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</si>
  <si>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</si>
  <si>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</si>
  <si>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</si>
  <si>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</si>
  <si>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</si>
  <si>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</si>
  <si>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</si>
  <si>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</si>
  <si>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</si>
  <si>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</si>
  <si>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</si>
  <si>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</si>
  <si>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</si>
  <si>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</si>
  <si>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</si>
  <si>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</si>
  <si>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</si>
  <si>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</si>
  <si>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</si>
  <si>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</si>
  <si>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</si>
  <si>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</si>
  <si>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</si>
  <si>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</si>
  <si>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</si>
  <si>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</si>
  <si>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</si>
  <si>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</si>
  <si>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</si>
  <si>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</si>
  <si>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</si>
  <si>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</si>
  <si>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</si>
  <si>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</si>
  <si>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</si>
  <si>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</si>
  <si>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</si>
  <si>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</si>
  <si>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</si>
  <si>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</si>
  <si>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</si>
  <si>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</si>
  <si>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</si>
  <si>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</si>
  <si>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</si>
  <si>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</si>
  <si>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</si>
  <si>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</si>
  <si>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</si>
  <si>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</si>
  <si>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</si>
  <si>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</si>
  <si>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</si>
  <si>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</si>
  <si>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</si>
  <si>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</si>
  <si>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</si>
  <si>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</si>
  <si>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</si>
  <si>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</si>
  <si>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</si>
  <si>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</si>
  <si>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</si>
  <si>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</si>
  <si>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</si>
  <si>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</si>
  <si>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</si>
  <si>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</si>
  <si>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</si>
  <si>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</si>
  <si>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</si>
  <si>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</si>
  <si>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</si>
  <si>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</si>
  <si>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</si>
  <si>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</si>
  <si>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</si>
  <si>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</si>
  <si>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</si>
  <si>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</si>
  <si>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</si>
  <si>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</si>
  <si>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</si>
  <si>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</si>
  <si>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</si>
  <si>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</si>
  <si>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</si>
  <si>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</si>
  <si>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</si>
  <si>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</si>
  <si>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</si>
  <si>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</si>
  <si>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</si>
  <si>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</si>
  <si>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</si>
  <si>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</si>
  <si>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</si>
  <si>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</si>
  <si>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</si>
  <si>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</si>
  <si>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</si>
  <si>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</si>
  <si>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</si>
  <si>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</si>
  <si>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</si>
  <si>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</si>
  <si>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</si>
  <si>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</si>
  <si>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</si>
  <si>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</si>
  <si>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</si>
  <si>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</si>
  <si>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</si>
  <si>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</si>
  <si>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</si>
  <si>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</si>
  <si>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</si>
  <si>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</si>
  <si>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</si>
  <si>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</si>
  <si>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</si>
  <si>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</si>
  <si>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</si>
  <si>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</si>
  <si>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</si>
  <si>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</si>
  <si>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</si>
  <si>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</si>
  <si>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</si>
  <si>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</si>
  <si>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</si>
  <si>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</si>
  <si>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</si>
  <si>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</si>
  <si>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</si>
  <si>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</si>
  <si>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</si>
  <si>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</si>
  <si>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</si>
  <si>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</si>
  <si>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</si>
  <si>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</si>
  <si>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</si>
  <si>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</si>
  <si>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</si>
  <si>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</si>
  <si>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</si>
  <si>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</si>
  <si>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</si>
  <si>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</si>
  <si>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</si>
  <si>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</si>
  <si>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</si>
  <si>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</si>
  <si>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</si>
  <si>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</si>
  <si>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</si>
  <si>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</si>
  <si>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</si>
  <si>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</si>
  <si>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</si>
  <si>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</si>
  <si>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</si>
  <si>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</si>
  <si>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</si>
  <si>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</si>
  <si>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</si>
  <si>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</si>
  <si>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</si>
  <si>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</si>
  <si>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</si>
  <si>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</si>
  <si>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</si>
  <si>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</si>
  <si>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</si>
  <si>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</si>
  <si>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</si>
  <si>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</si>
  <si>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</si>
  <si>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</si>
  <si>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</si>
  <si>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</si>
  <si>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</si>
  <si>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</si>
  <si>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</si>
  <si>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</si>
  <si>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</si>
  <si>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</si>
  <si>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</si>
  <si>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</si>
  <si>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</si>
  <si>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</si>
  <si>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</si>
  <si>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</si>
  <si>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</si>
  <si>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</si>
  <si>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</si>
  <si>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</si>
  <si>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</si>
  <si>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</si>
  <si>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</si>
  <si>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</si>
  <si>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</si>
  <si>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</si>
  <si>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</si>
  <si>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</si>
  <si>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</si>
  <si>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</si>
  <si>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</si>
  <si>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</si>
  <si>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</si>
  <si>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</si>
  <si>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</si>
  <si>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</si>
  <si>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</si>
  <si>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</si>
  <si>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</si>
  <si>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</si>
  <si>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</si>
  <si>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</si>
  <si>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</si>
  <si>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</si>
  <si>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</si>
  <si>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</si>
  <si>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</si>
  <si>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</si>
  <si>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</si>
  <si>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</si>
  <si>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</si>
  <si>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</si>
  <si>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</si>
  <si>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</si>
  <si>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</si>
  <si>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</si>
  <si>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</si>
  <si>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</si>
  <si>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</si>
  <si>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</si>
  <si>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</si>
  <si>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</si>
  <si>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</si>
  <si>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</si>
  <si>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</si>
  <si>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</si>
  <si>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</si>
  <si>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</si>
  <si>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</si>
  <si>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</si>
  <si>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</si>
  <si>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</si>
  <si>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</si>
  <si>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</si>
  <si>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</si>
  <si>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</si>
  <si>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</si>
  <si>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</si>
  <si>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</si>
  <si>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</si>
  <si>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</si>
  <si>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</si>
  <si>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</si>
  <si>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</si>
  <si>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</si>
  <si>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</si>
  <si>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</si>
  <si>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</si>
  <si>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</si>
  <si>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</si>
  <si>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</si>
  <si>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</si>
  <si>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</si>
  <si>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</si>
  <si>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</si>
  <si>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</si>
  <si>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</si>
  <si>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</si>
  <si>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</si>
  <si>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</si>
  <si>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</si>
  <si>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</si>
  <si>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</si>
  <si>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</si>
  <si>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</si>
  <si>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</si>
  <si>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</si>
  <si>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</si>
  <si>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</si>
  <si>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</si>
  <si>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</si>
  <si>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</si>
  <si>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</si>
  <si>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</si>
  <si>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</si>
  <si>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</si>
  <si>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</si>
  <si>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</si>
  <si>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</si>
  <si>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</si>
  <si>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</si>
  <si>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</si>
  <si>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</si>
  <si>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</si>
  <si>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</si>
  <si>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</si>
  <si>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</si>
  <si>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</si>
  <si>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</si>
  <si>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</si>
  <si>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</si>
  <si>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</si>
  <si>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</si>
  <si>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</si>
  <si>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</si>
  <si>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</si>
  <si>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</si>
  <si>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</si>
  <si>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</si>
  <si>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</si>
  <si>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</si>
  <si>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</si>
  <si>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</si>
  <si>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</si>
  <si>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</si>
  <si>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</si>
  <si>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</si>
  <si>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</si>
  <si>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</si>
  <si>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</si>
  <si>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</si>
  <si>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</si>
  <si>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</si>
  <si>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</si>
  <si>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</si>
  <si>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</si>
  <si>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</si>
  <si>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</si>
  <si>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</si>
  <si>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</si>
  <si>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</si>
  <si>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</si>
  <si>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</si>
  <si>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</si>
  <si>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</si>
  <si>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</si>
  <si>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</si>
  <si>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</si>
  <si>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</si>
  <si>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</si>
  <si>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</si>
  <si>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</si>
  <si>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</si>
  <si>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</si>
  <si>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</si>
  <si>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</si>
  <si>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</si>
  <si>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</si>
  <si>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</si>
  <si>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</si>
  <si>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</si>
  <si>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</si>
  <si>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</si>
  <si>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</si>
  <si>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</si>
  <si>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</si>
  <si>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</si>
  <si>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</si>
  <si>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</si>
  <si>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</si>
  <si>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</si>
  <si>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</si>
  <si>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</si>
  <si>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</si>
  <si>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</si>
  <si>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</si>
  <si>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</si>
  <si>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</si>
  <si>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</si>
  <si>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</si>
  <si>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</si>
  <si>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</si>
  <si>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</si>
  <si>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</si>
  <si>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</si>
  <si>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</si>
  <si>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</si>
  <si>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</si>
  <si>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</si>
  <si>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</si>
  <si>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</si>
  <si>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</si>
  <si>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</si>
  <si>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</si>
  <si>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</si>
  <si>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</si>
  <si>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</si>
  <si>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</si>
  <si>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</si>
  <si>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</si>
  <si>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</si>
  <si>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</si>
  <si>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</si>
  <si>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</si>
  <si>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</si>
  <si>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</si>
  <si>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</si>
  <si>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</si>
  <si>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</si>
  <si>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</si>
  <si>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</si>
  <si>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</si>
  <si>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</si>
  <si>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</si>
  <si>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</si>
  <si>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</si>
  <si>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</si>
  <si>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</si>
  <si>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</si>
  <si>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</si>
  <si>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</si>
  <si>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</si>
  <si>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</si>
  <si>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</si>
  <si>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</si>
  <si>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</si>
  <si>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</si>
  <si>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</si>
  <si>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</si>
  <si>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</si>
  <si>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</si>
  <si>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</si>
  <si>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</si>
  <si>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</si>
  <si>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</si>
  <si>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</si>
  <si>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</si>
  <si>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</si>
  <si>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</si>
  <si>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</si>
  <si>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</si>
  <si>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</si>
  <si>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</si>
  <si>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</si>
  <si>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</si>
  <si>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</si>
  <si>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</si>
  <si>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</si>
  <si>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</si>
  <si>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</si>
  <si>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</si>
  <si>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</si>
  <si>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</si>
  <si>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</si>
  <si>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</si>
  <si>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</si>
  <si>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</si>
  <si>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</si>
  <si>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</si>
  <si>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</si>
  <si>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</si>
  <si>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</si>
  <si>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</si>
  <si>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</si>
  <si>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</si>
  <si>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</si>
  <si>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</si>
  <si>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</si>
  <si>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</si>
  <si>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</si>
  <si>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</si>
  <si>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</si>
  <si>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</si>
  <si>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</si>
  <si>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</si>
  <si>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</si>
  <si>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</si>
  <si>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</si>
  <si>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</si>
  <si>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</si>
  <si>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</si>
  <si>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</si>
  <si>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</si>
  <si>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</si>
  <si>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</si>
  <si>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</si>
  <si>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</si>
  <si>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</si>
  <si>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</si>
  <si>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</si>
  <si>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</si>
  <si>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</si>
  <si>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</si>
  <si>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</si>
  <si>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</si>
  <si>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</si>
  <si>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</si>
  <si>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</si>
  <si>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</si>
  <si>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</si>
  <si>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</si>
  <si>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</si>
  <si>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</si>
  <si>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</si>
  <si>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</si>
  <si>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</si>
  <si>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</si>
  <si>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</si>
  <si>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</si>
  <si>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</si>
  <si>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</si>
  <si>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</si>
  <si>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</si>
  <si>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</si>
  <si>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</si>
  <si>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</si>
  <si>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</si>
  <si>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</si>
  <si>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</si>
  <si>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</si>
  <si>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</si>
  <si>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</si>
  <si>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</si>
  <si>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</si>
  <si>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</si>
  <si>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</si>
  <si>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</si>
  <si>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</si>
  <si>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</si>
  <si>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</si>
  <si>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</si>
  <si>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</si>
  <si>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</si>
  <si>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</si>
  <si>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</si>
  <si>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</si>
  <si>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</si>
  <si>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</si>
  <si>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</si>
  <si>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</si>
  <si>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</si>
  <si>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</si>
  <si>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</si>
  <si>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</si>
  <si>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</si>
  <si>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</si>
  <si>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</si>
  <si>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</si>
  <si>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</si>
  <si>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</si>
  <si>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</si>
  <si>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</si>
  <si>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</si>
  <si>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</si>
  <si>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</si>
  <si>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</si>
  <si>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</si>
  <si>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</si>
  <si>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</si>
  <si>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</si>
  <si>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</si>
  <si>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</si>
  <si>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</si>
  <si>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</si>
  <si>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</si>
  <si>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</si>
  <si>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</si>
  <si>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</si>
  <si>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</si>
  <si>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</si>
  <si>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</si>
  <si>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</si>
  <si>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</si>
  <si>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</si>
  <si>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</si>
  <si>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</si>
  <si>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</si>
  <si>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</si>
  <si>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</si>
  <si>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</si>
  <si>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</si>
  <si>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</si>
  <si>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</si>
  <si>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</si>
  <si>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</si>
  <si>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</si>
  <si>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</si>
  <si>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</si>
  <si>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</si>
  <si>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</si>
  <si>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</si>
  <si>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</si>
  <si>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</si>
  <si>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</si>
  <si>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</si>
  <si>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</si>
  <si>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</si>
  <si>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</si>
  <si>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</si>
  <si>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</si>
  <si>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</si>
  <si>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</si>
  <si>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</si>
  <si>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</si>
  <si>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</si>
  <si>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</si>
  <si>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</si>
  <si>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</si>
  <si>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</si>
  <si>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</si>
  <si>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</si>
  <si>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</si>
  <si>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</si>
  <si>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</si>
  <si>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</si>
  <si>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</si>
  <si>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</si>
  <si>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</si>
  <si>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</si>
  <si>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</si>
  <si>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</si>
  <si>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</si>
  <si>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</si>
  <si>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</si>
  <si>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</si>
  <si>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</si>
  <si>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</si>
  <si>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</si>
  <si>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</si>
  <si>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</si>
  <si>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</si>
  <si>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</si>
  <si>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</si>
  <si>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</si>
  <si>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</si>
  <si>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</si>
  <si>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</si>
  <si>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</si>
  <si>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</si>
  <si>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</si>
  <si>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</si>
  <si>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</si>
  <si>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</si>
  <si>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</si>
  <si>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</si>
  <si>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</si>
  <si>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</si>
  <si>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</si>
  <si>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</si>
  <si>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</si>
  <si>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</si>
  <si>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</si>
  <si>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</si>
  <si>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</si>
  <si>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</si>
  <si>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</si>
  <si>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</si>
  <si>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</si>
  <si>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</si>
  <si>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</si>
  <si>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</si>
  <si>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</si>
  <si>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</si>
  <si>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</si>
  <si>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</si>
  <si>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</si>
  <si>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</si>
  <si>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</si>
  <si>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</si>
  <si>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</si>
  <si>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</si>
  <si>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</si>
  <si>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</si>
  <si>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</si>
  <si>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</si>
  <si>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</si>
  <si>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</si>
  <si>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</si>
  <si>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</si>
  <si>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</si>
  <si>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</si>
  <si>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</si>
  <si>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</si>
  <si>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</si>
  <si>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</si>
  <si>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</si>
  <si>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</si>
  <si>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</si>
  <si>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</si>
  <si>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</si>
  <si>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</si>
  <si>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</si>
  <si>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</si>
  <si>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</si>
  <si>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</si>
  <si>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</si>
  <si>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</si>
  <si>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</si>
  <si>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</si>
  <si>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</si>
  <si>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</si>
  <si>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</si>
  <si>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</si>
  <si>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</si>
  <si>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</si>
  <si>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</si>
  <si>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</si>
  <si>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</si>
  <si>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</si>
  <si>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</si>
  <si>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</si>
  <si>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</si>
  <si>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</si>
  <si>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</si>
  <si>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</si>
  <si>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</si>
  <si>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</si>
  <si>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</si>
  <si>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</si>
  <si>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</si>
  <si>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</si>
  <si>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</si>
  <si>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</si>
  <si>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</si>
  <si>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</si>
  <si>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</si>
  <si>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</si>
  <si>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</si>
  <si>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</si>
  <si>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</si>
  <si>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</si>
  <si>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</si>
  <si>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</si>
  <si>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</si>
  <si>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</si>
  <si>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</si>
  <si>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</si>
  <si>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</si>
  <si>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</si>
  <si>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</si>
  <si>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</si>
  <si>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</si>
  <si>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</si>
  <si>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</si>
  <si>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</si>
  <si>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</si>
  <si>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</si>
  <si>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</si>
  <si>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</si>
  <si>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</si>
  <si>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</si>
  <si>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</si>
  <si>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</si>
  <si>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</si>
  <si>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</si>
  <si>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</si>
  <si>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</si>
  <si>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</si>
  <si>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</si>
  <si>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</si>
  <si>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</si>
  <si>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</si>
  <si>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</si>
  <si>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</si>
  <si>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</si>
  <si>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</si>
  <si>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</si>
  <si>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</si>
  <si>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</si>
  <si>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</si>
  <si>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</si>
  <si>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</si>
  <si>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</si>
  <si>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</si>
  <si>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</si>
  <si>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</si>
  <si>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</si>
  <si>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</si>
  <si>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</si>
  <si>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</si>
  <si>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</si>
  <si>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</si>
  <si>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</si>
  <si>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</si>
  <si>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</si>
  <si>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</si>
  <si>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</si>
  <si>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</si>
  <si>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</si>
  <si>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</si>
  <si>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</si>
  <si>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</si>
  <si>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</si>
  <si>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</si>
  <si>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</si>
  <si>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</si>
  <si>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</si>
  <si>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</si>
  <si>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</si>
  <si>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</si>
  <si>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</si>
  <si>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</si>
  <si>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</si>
  <si>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</si>
  <si>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</si>
  <si>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</si>
  <si>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</si>
  <si>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</si>
  <si>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</si>
  <si>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</si>
  <si>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</si>
  <si>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</si>
  <si>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</si>
  <si>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</si>
  <si>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</si>
  <si>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</si>
  <si>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</si>
  <si>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</si>
  <si>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</si>
  <si>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</si>
  <si>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</si>
  <si>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</si>
  <si>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</si>
  <si>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</si>
  <si>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</si>
  <si>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</si>
  <si>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</si>
  <si>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</si>
  <si>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</si>
  <si>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</si>
  <si>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</si>
  <si>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</si>
  <si>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</si>
  <si>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</si>
  <si>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</si>
  <si>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</si>
  <si>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</si>
  <si>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</si>
  <si>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</si>
  <si>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</si>
  <si>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</si>
  <si>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</si>
  <si>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</si>
  <si>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</si>
  <si>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</si>
  <si>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</si>
  <si>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</si>
  <si>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</si>
  <si>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</si>
  <si>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</si>
  <si>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</si>
  <si>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</si>
  <si>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</si>
  <si>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</si>
  <si>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</si>
  <si>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</si>
  <si>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</si>
  <si>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</si>
  <si>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</si>
  <si>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</si>
  <si>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</si>
  <si>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</si>
  <si>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</si>
  <si>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</si>
  <si>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</si>
  <si>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</si>
  <si>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</si>
  <si>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</si>
  <si>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</si>
  <si>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</si>
  <si>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</si>
  <si>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</si>
  <si>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</si>
  <si>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</si>
  <si>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</si>
  <si>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</si>
  <si>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</si>
  <si>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</si>
  <si>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</si>
  <si>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</si>
  <si>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</si>
  <si>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</si>
  <si>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</si>
  <si>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</si>
  <si>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</si>
  <si>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</si>
  <si>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</si>
  <si>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</si>
  <si>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</si>
  <si>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</si>
  <si>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</si>
  <si>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</si>
  <si>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</si>
  <si>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</si>
  <si>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</si>
  <si>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</si>
  <si>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</si>
  <si>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</si>
  <si>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</si>
  <si>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</si>
  <si>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</si>
  <si>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</si>
  <si>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</si>
  <si>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</si>
  <si>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</si>
  <si>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</si>
  <si>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</si>
  <si>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</si>
  <si>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</si>
  <si>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</si>
  <si>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</si>
  <si>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</si>
  <si>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</si>
  <si>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</si>
  <si>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</si>
  <si>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</si>
  <si>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</si>
  <si>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</si>
  <si>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</si>
  <si>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</si>
  <si>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</si>
  <si>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</si>
  <si>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</si>
  <si>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</si>
  <si>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</si>
  <si>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</si>
  <si>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</si>
  <si>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</si>
  <si>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</si>
  <si>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</si>
  <si>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</si>
  <si>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</si>
  <si>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</si>
  <si>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</si>
  <si>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</si>
  <si>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</si>
  <si>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</si>
  <si>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</si>
  <si>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</si>
  <si>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</si>
  <si>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</si>
  <si>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</si>
  <si>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</si>
  <si>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</si>
  <si>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</si>
  <si>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</si>
  <si>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</si>
  <si>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</si>
  <si>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</si>
  <si>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</si>
  <si>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</si>
  <si>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</si>
  <si>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</si>
  <si>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</si>
  <si>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</si>
  <si>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</si>
  <si>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</si>
  <si>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</si>
  <si>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</si>
  <si>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</si>
  <si>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</si>
  <si>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</si>
  <si>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</si>
  <si>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</si>
  <si>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</si>
  <si>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</si>
  <si>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</si>
  <si>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</si>
  <si>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</si>
  <si>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</si>
  <si>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</si>
  <si>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</si>
  <si>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</si>
  <si>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</si>
  <si>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</si>
  <si>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</si>
  <si>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</si>
  <si>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</si>
  <si>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</si>
  <si>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</si>
  <si>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</si>
  <si>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</si>
  <si>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</si>
  <si>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</si>
  <si>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</si>
  <si>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</si>
  <si>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</si>
  <si>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</si>
  <si>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</si>
  <si>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</si>
  <si>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</si>
  <si>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</si>
  <si>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</si>
  <si>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</si>
  <si>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</si>
  <si>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</si>
  <si>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</si>
  <si>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</si>
  <si>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</si>
  <si>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</si>
  <si>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</si>
  <si>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</si>
  <si>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</si>
  <si>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</si>
  <si>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</si>
  <si>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</si>
  <si>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</si>
  <si>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</si>
  <si>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</si>
  <si>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</si>
  <si>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</si>
  <si>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</si>
  <si>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</si>
  <si>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</si>
  <si>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</si>
  <si>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</si>
  <si>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</si>
  <si>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</si>
  <si>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</si>
  <si>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</si>
  <si>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</si>
  <si>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</si>
  <si>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</si>
  <si>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</si>
  <si>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</si>
  <si>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</si>
  <si>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</si>
  <si>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</si>
  <si>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</si>
  <si>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</si>
  <si>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</si>
  <si>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</si>
  <si>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</si>
  <si>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</si>
  <si>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</si>
  <si>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</si>
  <si>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</si>
  <si>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</si>
  <si>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</si>
  <si>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</si>
  <si>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</si>
  <si>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</si>
  <si>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</si>
  <si>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</si>
  <si>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</si>
  <si>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</si>
  <si>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</si>
  <si>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</si>
  <si>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</si>
  <si>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</si>
  <si>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</si>
  <si>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</si>
  <si>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</si>
  <si>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</si>
  <si>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</si>
  <si>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</si>
  <si>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</si>
  <si>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</si>
  <si>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</si>
  <si>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</si>
  <si>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</si>
  <si>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</si>
  <si>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</si>
  <si>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</si>
  <si>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</si>
  <si>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</si>
  <si>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</si>
  <si>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</si>
  <si>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</si>
  <si>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</si>
  <si>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</si>
  <si>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</si>
  <si>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</si>
  <si>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</si>
  <si>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</si>
  <si>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</si>
  <si>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</si>
  <si>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</si>
  <si>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</si>
  <si>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</si>
  <si>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</si>
  <si>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</si>
  <si>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</si>
  <si>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</si>
  <si>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</si>
  <si>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</si>
  <si>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</si>
  <si>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</si>
  <si>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</si>
  <si>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</si>
  <si>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</si>
  <si>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</si>
  <si>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</si>
  <si>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</si>
  <si>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</si>
  <si>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</si>
  <si>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</si>
  <si>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</si>
  <si>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</si>
  <si>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</si>
  <si>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</si>
  <si>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</si>
  <si>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</si>
  <si>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</si>
  <si>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</si>
  <si>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</si>
  <si>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</si>
  <si>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</si>
  <si>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</si>
  <si>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</si>
  <si>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</si>
  <si>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</si>
  <si>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</si>
  <si>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</si>
  <si>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</si>
  <si>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</si>
  <si>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</si>
  <si>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</si>
  <si>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</si>
  <si>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</si>
  <si>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</si>
  <si>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</si>
  <si>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</si>
  <si>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</si>
  <si>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</si>
  <si>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</si>
  <si>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</si>
  <si>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</si>
  <si>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</si>
  <si>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</si>
  <si>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</si>
  <si>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</si>
  <si>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</si>
  <si>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</si>
  <si>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</si>
  <si>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</si>
  <si>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</si>
  <si>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</si>
  <si>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</si>
  <si>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</si>
  <si>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</si>
  <si>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</si>
  <si>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</si>
  <si>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</si>
  <si>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</si>
  <si>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</si>
  <si>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</si>
  <si>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</si>
  <si>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</si>
  <si>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</si>
  <si>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</si>
  <si>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</si>
  <si>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</si>
  <si>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</si>
  <si>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</si>
  <si>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</si>
  <si>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</si>
  <si>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</si>
  <si>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</si>
  <si>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</si>
  <si>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</si>
  <si>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</si>
  <si>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</si>
  <si>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</si>
  <si>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</si>
  <si>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</si>
  <si>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</si>
  <si>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</si>
  <si>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</si>
  <si>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</si>
  <si>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</si>
  <si>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</si>
  <si>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</si>
  <si>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</si>
  <si>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</si>
  <si>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</si>
  <si>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</si>
  <si>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</si>
  <si>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</si>
  <si>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</si>
  <si>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</si>
  <si>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</si>
  <si>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</si>
  <si>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</si>
  <si>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</si>
  <si>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</si>
  <si>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</si>
  <si>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</si>
  <si>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</si>
  <si>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</si>
  <si>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</si>
  <si>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</si>
  <si>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</si>
  <si>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</si>
  <si>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</si>
  <si>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</si>
  <si>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</si>
  <si>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</si>
  <si>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</si>
  <si>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</si>
  <si>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</si>
  <si>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</si>
  <si>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</si>
  <si>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</si>
  <si>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</si>
  <si>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</si>
  <si>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</si>
  <si>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</si>
  <si>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</si>
  <si>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</si>
  <si>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</si>
  <si>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</si>
  <si>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</si>
  <si>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</si>
  <si>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</si>
  <si>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</si>
  <si>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</si>
  <si>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</si>
  <si>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</si>
  <si>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</si>
  <si>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</si>
  <si>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</si>
  <si>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</si>
  <si>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</si>
  <si>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</si>
  <si>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</si>
  <si>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</si>
  <si>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</si>
  <si>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</si>
  <si>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</si>
  <si>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</si>
  <si>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</si>
  <si>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</si>
  <si>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</si>
  <si>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</si>
  <si>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</si>
  <si>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</si>
  <si>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</si>
  <si>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</si>
  <si>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</si>
  <si>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</si>
  <si>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</si>
  <si>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</si>
  <si>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</si>
  <si>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</si>
  <si>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</si>
  <si>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</si>
  <si>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</si>
  <si>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</si>
  <si>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</si>
  <si>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</si>
  <si>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</si>
  <si>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</si>
  <si>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</si>
  <si>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</si>
  <si>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</si>
  <si>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</si>
  <si>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</si>
  <si>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</si>
  <si>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</si>
  <si>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</si>
  <si>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</si>
  <si>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</si>
  <si>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</si>
  <si>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</si>
  <si>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</si>
  <si>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</si>
  <si>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</si>
  <si>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</si>
  <si>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</si>
  <si>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</si>
  <si>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</si>
  <si>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</si>
  <si>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</si>
  <si>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</si>
  <si>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</si>
  <si>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</si>
  <si>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</si>
  <si>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</si>
  <si>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</si>
  <si>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</si>
  <si>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</si>
  <si>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</si>
  <si>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</si>
  <si>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</si>
  <si>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</si>
  <si>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</si>
  <si>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</si>
  <si>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</si>
  <si>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</si>
  <si>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</si>
  <si>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</si>
  <si>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</si>
  <si>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</si>
  <si>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</si>
  <si>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</si>
  <si>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</si>
  <si>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</si>
  <si>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</si>
  <si>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</si>
  <si>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</si>
  <si>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</si>
  <si>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</si>
  <si>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</si>
  <si>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</si>
  <si>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</si>
  <si>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</si>
  <si>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</si>
  <si>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</si>
  <si>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</si>
  <si>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</si>
  <si>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</si>
  <si>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</si>
  <si>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</si>
  <si>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</si>
  <si>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</si>
  <si>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</si>
  <si>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</si>
  <si>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</si>
  <si>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</si>
  <si>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</si>
  <si>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</si>
  <si>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</si>
  <si>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</si>
  <si>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</si>
  <si>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</si>
  <si>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</si>
  <si>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</si>
  <si>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</si>
  <si>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</si>
  <si>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</si>
  <si>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</si>
  <si>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</si>
  <si>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</si>
  <si>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</si>
  <si>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</si>
  <si>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</si>
  <si>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</si>
  <si>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</si>
  <si>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</si>
  <si>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</si>
  <si>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</si>
  <si>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</si>
  <si>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</si>
  <si>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</si>
  <si>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</si>
  <si>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</si>
  <si>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</si>
  <si>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</si>
  <si>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</si>
  <si>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</si>
  <si>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</si>
  <si>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</si>
  <si>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</si>
  <si>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</si>
  <si>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</si>
  <si>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</si>
  <si>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</si>
  <si>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</si>
  <si>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</si>
  <si>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</si>
  <si>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</si>
  <si>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</si>
  <si>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</si>
  <si>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</si>
  <si>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</si>
  <si>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</si>
  <si>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</si>
  <si>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</si>
  <si>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</si>
  <si>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</si>
  <si>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</si>
  <si>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</si>
  <si>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</si>
  <si>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</si>
  <si>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</si>
  <si>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</si>
  <si>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</si>
  <si>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</si>
  <si>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</si>
  <si>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</si>
  <si>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</si>
  <si>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</si>
  <si>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</si>
  <si>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</si>
  <si>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</si>
  <si>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</si>
  <si>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</si>
  <si>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</si>
  <si>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</si>
  <si>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</si>
  <si>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</si>
  <si>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</si>
  <si>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</si>
  <si>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</si>
  <si>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</si>
  <si>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</si>
  <si>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</si>
  <si>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</si>
  <si>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</si>
  <si>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</si>
  <si>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</si>
  <si>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</si>
  <si>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</si>
  <si>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</si>
  <si>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</si>
  <si>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</si>
  <si>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</si>
  <si>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</si>
  <si>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</si>
  <si>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</si>
  <si>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</si>
  <si>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</si>
  <si>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</si>
  <si>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</si>
  <si>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</si>
  <si>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</si>
  <si>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</si>
  <si>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</si>
  <si>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</si>
  <si>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</si>
  <si>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</si>
  <si>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</si>
  <si>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</si>
  <si>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</si>
  <si>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</si>
  <si>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</si>
  <si>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</si>
  <si>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</si>
  <si>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</si>
  <si>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</si>
  <si>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</si>
  <si>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</si>
  <si>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</si>
  <si>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</si>
  <si>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</si>
  <si>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</si>
  <si>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</si>
  <si>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</si>
  <si>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</si>
  <si>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</si>
  <si>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</si>
  <si>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</si>
  <si>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</si>
  <si>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</si>
  <si>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</si>
  <si>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</si>
  <si>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</si>
  <si>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</si>
  <si>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</si>
  <si>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</si>
  <si>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</si>
  <si>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</si>
  <si>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</si>
  <si>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</si>
  <si>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</si>
  <si>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</si>
  <si>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</si>
  <si>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</si>
  <si>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</si>
  <si>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</si>
  <si>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</si>
  <si>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</si>
  <si>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</si>
  <si>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</si>
  <si>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</si>
  <si>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</si>
  <si>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</si>
  <si>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</si>
  <si>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</si>
  <si>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</si>
  <si>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</si>
  <si>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</si>
  <si>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</si>
  <si>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</si>
  <si>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</si>
  <si>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</si>
  <si>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</si>
  <si>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</si>
  <si>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</si>
  <si>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</si>
  <si>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</si>
  <si>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</si>
  <si>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</si>
  <si>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</si>
  <si>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</si>
  <si>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</si>
  <si>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</si>
  <si>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</si>
  <si>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</si>
  <si>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</si>
  <si>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</si>
  <si>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</si>
  <si>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</si>
  <si>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</si>
  <si>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</si>
  <si>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</si>
  <si>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</si>
  <si>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</si>
  <si>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</si>
  <si>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</si>
  <si>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</si>
  <si>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</si>
  <si>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</si>
  <si>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</si>
  <si>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</si>
  <si>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</si>
  <si>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</si>
  <si>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</si>
  <si>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</si>
  <si>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</si>
  <si>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</si>
  <si>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</si>
  <si>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</si>
  <si>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</si>
  <si>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</si>
  <si>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</si>
  <si>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</si>
  <si>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</si>
  <si>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</si>
  <si>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</si>
  <si>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</si>
  <si>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</si>
  <si>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</si>
  <si>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</si>
  <si>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</si>
  <si>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</si>
  <si>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</si>
  <si>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</si>
  <si>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</si>
  <si>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</si>
  <si>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</si>
  <si>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</si>
  <si>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</si>
  <si>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</si>
  <si>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</si>
  <si>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</si>
  <si>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</si>
  <si>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</si>
  <si>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</si>
  <si>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</si>
  <si>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</si>
  <si>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</si>
  <si>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</si>
  <si>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</si>
  <si>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</si>
  <si>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</si>
  <si>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</si>
  <si>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</si>
  <si>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</si>
  <si>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</si>
  <si>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</si>
  <si>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</si>
  <si>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</si>
  <si>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</si>
  <si>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</si>
  <si>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</si>
  <si>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</si>
  <si>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</si>
  <si>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</si>
  <si>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</si>
  <si>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</si>
  <si>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</si>
  <si>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</si>
  <si>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</si>
  <si>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</si>
  <si>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</si>
  <si>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</si>
  <si>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</si>
  <si>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</si>
  <si>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</si>
  <si>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</si>
  <si>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</si>
  <si>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</si>
  <si>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</si>
  <si>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</si>
  <si>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</si>
  <si>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</si>
  <si>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</si>
  <si>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</si>
  <si>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</si>
  <si>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</si>
  <si>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</si>
  <si>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</si>
  <si>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</si>
  <si>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</si>
  <si>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</si>
  <si>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</si>
  <si>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</si>
  <si>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</si>
  <si>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</si>
  <si>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</si>
  <si>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</si>
  <si>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</si>
  <si>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</si>
  <si>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</si>
  <si>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</si>
  <si>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</si>
  <si>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</si>
  <si>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</si>
  <si>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</si>
  <si>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</si>
  <si>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</si>
  <si>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</si>
  <si>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</si>
  <si>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</si>
  <si>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</si>
  <si>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</si>
  <si>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</si>
  <si>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</si>
  <si>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</si>
  <si>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</si>
  <si>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</si>
  <si>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</si>
  <si>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</si>
  <si>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</si>
  <si>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</si>
  <si>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</si>
  <si>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</si>
  <si>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</si>
  <si>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</si>
  <si>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</si>
  <si>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</si>
  <si>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</si>
  <si>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</si>
  <si>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</si>
  <si>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</si>
  <si>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</si>
  <si>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</si>
  <si>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</si>
  <si>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</si>
  <si>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</si>
  <si>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</si>
  <si>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</si>
  <si>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</si>
  <si>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</si>
  <si>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</si>
  <si>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</si>
  <si>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</si>
  <si>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</si>
  <si>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</si>
  <si>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</si>
  <si>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</si>
  <si>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</si>
  <si>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</si>
  <si>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</si>
  <si>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</si>
  <si>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</si>
  <si>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</si>
  <si>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</si>
  <si>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</si>
  <si>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</si>
  <si>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</si>
  <si>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</si>
  <si>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</si>
  <si>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</si>
  <si>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</si>
  <si>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</si>
  <si>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</si>
  <si>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</si>
  <si>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</si>
  <si>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</si>
  <si>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</si>
  <si>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</si>
  <si>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</si>
  <si>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</si>
  <si>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</si>
  <si>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</si>
  <si>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</si>
  <si>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</si>
  <si>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</si>
  <si>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</si>
  <si>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</si>
  <si>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</si>
  <si>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</si>
  <si>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</si>
  <si>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</si>
  <si>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</si>
  <si>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</si>
  <si>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</si>
  <si>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</si>
  <si>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</si>
  <si>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</si>
  <si>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</si>
  <si>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</si>
  <si>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</si>
  <si>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</si>
  <si>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</si>
  <si>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</si>
  <si>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</si>
  <si>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</si>
  <si>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</si>
  <si>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</si>
  <si>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</si>
  <si>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</si>
  <si>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</si>
  <si>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</si>
  <si>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</si>
  <si>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</si>
  <si>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</si>
  <si>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</si>
  <si>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</si>
  <si>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</si>
  <si>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</si>
  <si>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</si>
  <si>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</si>
  <si>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</si>
  <si>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</si>
  <si>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</si>
  <si>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</si>
  <si>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</si>
  <si>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</si>
  <si>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</si>
  <si>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</si>
  <si>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</si>
  <si>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</si>
  <si>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</si>
  <si>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</si>
  <si>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</si>
  <si>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</si>
  <si>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</si>
  <si>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</si>
  <si>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</si>
  <si>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</si>
  <si>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</si>
  <si>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</si>
  <si>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</si>
  <si>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</si>
  <si>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</si>
  <si>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</si>
  <si>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</si>
  <si>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</si>
  <si>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</si>
  <si>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</si>
  <si>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</si>
  <si>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</si>
  <si>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</si>
  <si>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</si>
  <si>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</si>
  <si>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</si>
  <si>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</si>
  <si>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</si>
  <si>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</si>
  <si>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</si>
  <si>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</si>
  <si>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</si>
  <si>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</si>
  <si>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</si>
  <si>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</si>
  <si>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</si>
  <si>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</si>
  <si>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</si>
  <si>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</si>
  <si>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</si>
  <si>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</si>
  <si>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</si>
  <si>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</si>
  <si>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</si>
  <si>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</si>
  <si>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</si>
  <si>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</si>
  <si>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</si>
  <si>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</si>
  <si>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</si>
  <si>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</si>
  <si>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</si>
  <si>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</si>
  <si>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</si>
  <si>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</si>
  <si>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</si>
  <si>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</si>
  <si>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</si>
  <si>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</si>
  <si>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</si>
  <si>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</si>
  <si>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</si>
  <si>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</si>
  <si>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</si>
  <si>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</si>
  <si>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</si>
  <si>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</si>
  <si>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</si>
  <si>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</si>
  <si>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</si>
  <si>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</si>
  <si>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</si>
  <si>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</si>
  <si>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</si>
  <si>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</si>
  <si>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</si>
  <si>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</si>
  <si>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</si>
  <si>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</si>
  <si>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</si>
  <si>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</si>
  <si>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</si>
  <si>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</si>
  <si>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</si>
  <si>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</si>
  <si>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</si>
  <si>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</si>
  <si>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</si>
  <si>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</si>
  <si>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</si>
  <si>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</si>
  <si>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</si>
  <si>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</si>
  <si>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</si>
  <si>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</si>
  <si>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</si>
  <si>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</si>
  <si>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</si>
  <si>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</si>
  <si>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</si>
  <si>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</si>
  <si>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</si>
  <si>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</si>
  <si>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</si>
  <si>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</si>
  <si>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</si>
  <si>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</si>
  <si>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</si>
  <si>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</si>
  <si>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</si>
  <si>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</si>
  <si>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</si>
  <si>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</si>
  <si>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</si>
  <si>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</si>
  <si>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</si>
  <si>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</si>
  <si>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</si>
  <si>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</si>
  <si>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</si>
  <si>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</si>
  <si>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</si>
  <si>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</si>
  <si>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</si>
  <si>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</si>
  <si>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</si>
  <si>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</si>
  <si>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</si>
  <si>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</si>
  <si>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</si>
  <si>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</si>
  <si>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</si>
  <si>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</si>
  <si>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</si>
  <si>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</si>
  <si>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</si>
  <si>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</si>
  <si>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</si>
  <si>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</si>
  <si>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</si>
  <si>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</si>
  <si>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</si>
  <si>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</si>
  <si>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</si>
  <si>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</si>
  <si>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</si>
  <si>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</si>
  <si>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</si>
  <si>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</si>
  <si>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</si>
  <si>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</si>
  <si>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</si>
  <si>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</si>
  <si>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</si>
  <si>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</si>
  <si>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</si>
  <si>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</si>
  <si>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</si>
  <si>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</si>
  <si>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</si>
  <si>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</si>
  <si>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</si>
  <si>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</si>
  <si>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</si>
  <si>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</si>
  <si>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</si>
  <si>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</si>
  <si>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</si>
  <si>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</si>
  <si>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</si>
  <si>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</si>
  <si>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</si>
  <si>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</si>
  <si>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</si>
  <si>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</si>
  <si>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</si>
  <si>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</si>
  <si>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</si>
  <si>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</si>
  <si>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</si>
  <si>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</si>
  <si>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</si>
  <si>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</si>
  <si>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</si>
  <si>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</si>
  <si>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</si>
  <si>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</si>
  <si>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</si>
  <si>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</si>
  <si>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</si>
  <si>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</si>
  <si>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</si>
  <si>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</si>
  <si>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</si>
  <si>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</si>
  <si>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</si>
  <si>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</si>
  <si>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</si>
  <si>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</si>
  <si>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</si>
  <si>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</si>
  <si>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</si>
  <si>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</si>
  <si>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</si>
  <si>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</si>
  <si>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</si>
  <si>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</si>
  <si>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</si>
  <si>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</si>
  <si>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</si>
  <si>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</si>
  <si>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</si>
  <si>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</si>
  <si>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</si>
  <si>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</si>
  <si>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</si>
  <si>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</si>
  <si>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</si>
  <si>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</si>
  <si>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</si>
  <si>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</si>
  <si>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</si>
  <si>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</si>
  <si>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</si>
  <si>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</si>
  <si>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</si>
  <si>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</si>
  <si>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</si>
  <si>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</si>
  <si>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</si>
  <si>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</si>
  <si>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</si>
  <si>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</si>
  <si>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</si>
  <si>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</si>
  <si>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</si>
  <si>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</si>
  <si>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</si>
  <si>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</si>
  <si>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</si>
  <si>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</si>
  <si>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</si>
  <si>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</si>
  <si>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</si>
  <si>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</si>
  <si>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</si>
  <si>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</si>
  <si>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</si>
  <si>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</si>
  <si>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</si>
  <si>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</si>
  <si>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</si>
  <si>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</si>
  <si>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</si>
  <si>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</si>
  <si>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</si>
  <si>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</si>
  <si>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</si>
  <si>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</si>
  <si>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</si>
  <si>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</si>
  <si>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</si>
  <si>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</si>
  <si>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</si>
  <si>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</si>
  <si>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</si>
  <si>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</si>
  <si>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</si>
  <si>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</si>
  <si>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</si>
  <si>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</si>
  <si>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</si>
  <si>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</si>
  <si>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</si>
  <si>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</si>
  <si>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</si>
  <si>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</si>
  <si>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</si>
  <si>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</si>
  <si>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</si>
  <si>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</si>
  <si>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</si>
  <si>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</si>
  <si>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</si>
  <si>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</si>
  <si>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</si>
  <si>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</si>
  <si>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</si>
  <si>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</si>
  <si>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</si>
  <si>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</si>
  <si>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</si>
  <si>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</si>
  <si>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</si>
  <si>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</si>
  <si>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</si>
  <si>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</si>
  <si>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</si>
  <si>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</si>
  <si>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</si>
  <si>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</si>
  <si>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</si>
  <si>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</si>
  <si>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</si>
  <si>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</si>
  <si>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</si>
  <si>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</si>
  <si>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</si>
  <si>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</si>
  <si>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</si>
  <si>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</si>
  <si>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</si>
  <si>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</si>
  <si>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</si>
  <si>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</si>
  <si>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</si>
  <si>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</si>
  <si>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</si>
  <si>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</si>
  <si>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</si>
  <si>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</si>
  <si>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</si>
  <si>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</si>
  <si>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</si>
  <si>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</si>
  <si>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</si>
  <si>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</si>
  <si>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</si>
  <si>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</si>
  <si>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</si>
  <si>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</si>
  <si>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</si>
  <si>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</si>
  <si>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</si>
  <si>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</si>
  <si>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</si>
  <si>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</si>
  <si>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</si>
  <si>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</si>
  <si>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</si>
  <si>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</si>
  <si>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</si>
  <si>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</si>
  <si>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</si>
  <si>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</si>
  <si>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</si>
  <si>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</si>
  <si>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</si>
  <si>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</si>
  <si>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</si>
  <si>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</si>
  <si>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</si>
  <si>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</si>
  <si>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</si>
  <si>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</si>
  <si>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</si>
  <si>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</si>
  <si>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</si>
  <si>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</si>
  <si>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</si>
  <si>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</si>
  <si>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</si>
  <si>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</si>
  <si>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</si>
  <si>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</si>
  <si>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</si>
  <si>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</si>
  <si>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</si>
  <si>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</si>
  <si>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</si>
  <si>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</si>
  <si>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</si>
  <si>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</si>
  <si>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</si>
  <si>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</si>
  <si>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</si>
  <si>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</si>
  <si>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</si>
  <si>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</si>
  <si>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</si>
  <si>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</si>
  <si>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</si>
  <si>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</si>
  <si>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</si>
  <si>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</si>
  <si>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</si>
  <si>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</si>
  <si>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</si>
  <si>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</si>
  <si>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</si>
  <si>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</si>
  <si>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</si>
  <si>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</si>
  <si>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</si>
  <si>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</si>
  <si>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</si>
  <si>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</si>
  <si>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</si>
  <si>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</si>
  <si>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</si>
  <si>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</si>
  <si>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</si>
  <si>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</si>
  <si>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</si>
  <si>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</si>
  <si>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</si>
  <si>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</si>
  <si>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</si>
  <si>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</si>
  <si>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</si>
  <si>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</si>
  <si>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</si>
  <si>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</si>
  <si>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</si>
  <si>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</si>
  <si>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</si>
  <si>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</si>
  <si>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</si>
  <si>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</si>
  <si>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</si>
  <si>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</si>
  <si>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</si>
  <si>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</si>
  <si>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</si>
  <si>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</si>
  <si>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</si>
  <si>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</si>
  <si>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</si>
  <si>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</si>
  <si>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</si>
  <si>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</si>
  <si>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</si>
  <si>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</si>
  <si>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</si>
  <si>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</si>
  <si>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</si>
  <si>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</si>
  <si>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</si>
  <si>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</si>
  <si>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</si>
  <si>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</si>
  <si>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</si>
  <si>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</si>
  <si>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</si>
  <si>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</si>
  <si>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</si>
  <si>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</si>
  <si>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</si>
  <si>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</si>
  <si>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</si>
  <si>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</si>
  <si>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</si>
  <si>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</si>
  <si>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</si>
  <si>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</si>
  <si>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</si>
  <si>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</si>
  <si>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</si>
  <si>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</si>
  <si>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</si>
  <si>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</si>
  <si>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</si>
  <si>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</si>
  <si>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</si>
  <si>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</si>
  <si>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</si>
  <si>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</si>
  <si>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</si>
  <si>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</si>
  <si>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</si>
  <si>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</si>
  <si>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</si>
  <si>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</si>
  <si>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</si>
  <si>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</si>
  <si>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</si>
  <si>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</si>
  <si>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</si>
  <si>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</si>
  <si>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</si>
  <si>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</si>
  <si>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</si>
  <si>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</si>
  <si>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</si>
  <si>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</si>
  <si>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</si>
  <si>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</si>
  <si>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</si>
  <si>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</si>
  <si>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</si>
  <si>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</si>
  <si>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</si>
  <si>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</si>
  <si>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</si>
  <si>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</si>
  <si>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</si>
  <si>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</si>
  <si>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</si>
  <si>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</si>
  <si>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</si>
  <si>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</si>
  <si>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</si>
  <si>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</si>
  <si>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</si>
  <si>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</si>
  <si>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</si>
  <si>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</si>
  <si>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</si>
  <si>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</si>
  <si>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</si>
  <si>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</si>
  <si>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</si>
  <si>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</si>
  <si>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</si>
  <si>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</si>
  <si>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</si>
  <si>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</si>
  <si>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</si>
  <si>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</si>
  <si>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</si>
  <si>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</si>
  <si>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</si>
  <si>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</si>
  <si>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</si>
  <si>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</si>
  <si>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</si>
  <si>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</si>
  <si>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</si>
  <si>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</si>
  <si>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</si>
  <si>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</si>
  <si>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</si>
  <si>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</si>
  <si>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</si>
  <si>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</si>
  <si>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</si>
  <si>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</si>
  <si>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</si>
  <si>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</si>
  <si>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</si>
  <si>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</si>
  <si>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</si>
  <si>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</si>
  <si>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</si>
  <si>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</si>
  <si>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</si>
  <si>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</si>
  <si>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</si>
  <si>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</si>
  <si>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</si>
  <si>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</si>
  <si>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</si>
  <si>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</si>
  <si>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</si>
  <si>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</si>
  <si>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</si>
  <si>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</si>
  <si>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</si>
  <si>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</si>
  <si>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</si>
  <si>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</si>
  <si>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</si>
  <si>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</si>
  <si>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</si>
  <si>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</si>
  <si>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</si>
  <si>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</si>
  <si>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</si>
  <si>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</si>
  <si>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</si>
  <si>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</si>
  <si>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</si>
  <si>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</si>
  <si>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</si>
  <si>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</si>
  <si>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</si>
  <si>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</si>
  <si>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</si>
  <si>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</si>
  <si>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</si>
  <si>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</si>
  <si>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</si>
  <si>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</si>
  <si>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</si>
  <si>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</si>
  <si>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</si>
  <si>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</si>
  <si>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</si>
  <si>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</si>
  <si>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</si>
  <si>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</si>
  <si>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</si>
  <si>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</si>
  <si>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</si>
  <si>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</si>
  <si>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</si>
  <si>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</si>
  <si>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</si>
  <si>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</si>
  <si>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</si>
  <si>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</si>
  <si>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</si>
  <si>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</si>
  <si>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</si>
  <si>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</si>
  <si>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</si>
  <si>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</si>
  <si>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</si>
  <si>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</si>
  <si>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</si>
  <si>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</si>
  <si>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</si>
  <si>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</si>
  <si>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</si>
  <si>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</si>
  <si>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</si>
  <si>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</si>
  <si>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</si>
  <si>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</si>
  <si>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</si>
  <si>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</si>
  <si>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</si>
  <si>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</si>
  <si>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</si>
  <si>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</si>
  <si>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</si>
  <si>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</si>
  <si>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</si>
  <si>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</si>
  <si>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</si>
  <si>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</si>
  <si>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</si>
  <si>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</si>
  <si>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</si>
  <si>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</si>
  <si>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</si>
  <si>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</si>
  <si>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</si>
  <si>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</si>
  <si>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</si>
  <si>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</si>
  <si>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</si>
  <si>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</si>
  <si>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</si>
  <si>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</si>
  <si>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</si>
  <si>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</si>
  <si>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</si>
  <si>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</si>
  <si>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</si>
  <si>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</si>
  <si>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</si>
  <si>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</si>
  <si>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</si>
  <si>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</si>
  <si>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</si>
  <si>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</si>
  <si>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</si>
  <si>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</si>
  <si>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</si>
  <si>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</si>
  <si>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</si>
  <si>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</si>
  <si>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</si>
  <si>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</si>
  <si>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</si>
  <si>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</si>
  <si>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</si>
  <si>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</si>
  <si>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</si>
  <si>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</si>
  <si>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</si>
  <si>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</si>
  <si>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</si>
  <si>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</si>
  <si>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</si>
  <si>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</si>
  <si>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</si>
  <si>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</si>
  <si>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</si>
  <si>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</si>
  <si>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</si>
  <si>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</si>
  <si>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</si>
  <si>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</si>
  <si>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</si>
  <si>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</si>
  <si>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</si>
  <si>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</si>
  <si>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</si>
  <si>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</si>
  <si>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</si>
  <si>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</si>
  <si>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</si>
  <si>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</si>
  <si>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</si>
  <si>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</si>
  <si>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</si>
  <si>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</si>
  <si>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</si>
  <si>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</si>
  <si>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</si>
  <si>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</si>
  <si>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</si>
  <si>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</si>
  <si>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</si>
  <si>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</si>
  <si>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</si>
  <si>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</si>
  <si>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</si>
  <si>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</si>
  <si>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</si>
  <si>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</si>
  <si>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</si>
  <si>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</si>
  <si>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</si>
  <si>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</si>
  <si>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</si>
  <si>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</si>
  <si>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</si>
  <si>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</si>
  <si>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</si>
  <si>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</si>
  <si>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</si>
  <si>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</si>
  <si>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</si>
  <si>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</si>
  <si>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</si>
  <si>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</si>
  <si>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</si>
  <si>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</si>
  <si>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</si>
  <si>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</si>
  <si>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</si>
  <si>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</si>
  <si>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</si>
  <si>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</si>
  <si>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</si>
  <si>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</si>
  <si>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</si>
  <si>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</si>
  <si>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</si>
  <si>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</si>
  <si>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</si>
  <si>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</si>
  <si>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</si>
  <si>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</si>
  <si>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</si>
  <si>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</si>
  <si>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</si>
  <si>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</si>
  <si>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</si>
  <si>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</si>
  <si>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</si>
  <si>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</si>
  <si>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</si>
  <si>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</si>
  <si>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</si>
  <si>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</si>
  <si>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</si>
  <si>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</si>
  <si>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</si>
  <si>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</si>
  <si>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</si>
  <si>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</si>
  <si>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</si>
  <si>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</si>
  <si>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</si>
  <si>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</si>
  <si>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</si>
  <si>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</si>
  <si>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</si>
  <si>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</si>
  <si>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</si>
  <si>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</si>
  <si>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</si>
  <si>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</si>
  <si>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</si>
  <si>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</si>
  <si>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</si>
  <si>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</si>
  <si>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</si>
  <si>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</si>
  <si>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</si>
  <si>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</si>
  <si>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</si>
  <si>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</si>
  <si>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</si>
  <si>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</si>
  <si>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</si>
  <si>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</si>
  <si>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</si>
  <si>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</si>
  <si>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</si>
  <si>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</si>
  <si>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</si>
  <si>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</si>
  <si>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</si>
  <si>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</si>
  <si>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</si>
  <si>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</si>
  <si>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</si>
  <si>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</si>
  <si>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</si>
  <si>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</si>
  <si>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</si>
  <si>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</si>
  <si>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</si>
  <si>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</si>
  <si>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</si>
  <si>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</si>
  <si>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</si>
  <si>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</si>
  <si>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</si>
  <si>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</si>
  <si>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</si>
  <si>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</si>
  <si>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</si>
  <si>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</si>
  <si>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</si>
  <si>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</si>
  <si>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</si>
  <si>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</si>
  <si>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</si>
  <si>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</si>
  <si>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</si>
  <si>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</si>
  <si>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</si>
  <si>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</si>
  <si>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</si>
  <si>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</si>
  <si>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</si>
  <si>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</si>
  <si>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</si>
  <si>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</si>
  <si>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</si>
  <si>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</si>
  <si>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</si>
  <si>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</si>
  <si>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</si>
  <si>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</si>
  <si>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</si>
  <si>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</si>
  <si>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</si>
  <si>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</si>
  <si>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</si>
  <si>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</si>
  <si>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</si>
  <si>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</si>
  <si>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</si>
  <si>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</si>
  <si>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</si>
  <si>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</si>
  <si>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</si>
  <si>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</si>
  <si>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</si>
  <si>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</si>
  <si>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</si>
  <si>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</si>
  <si>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</si>
  <si>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</si>
  <si>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</si>
  <si>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</si>
  <si>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</si>
  <si>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</si>
  <si>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</si>
  <si>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</si>
  <si>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</si>
  <si>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</si>
  <si>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</si>
  <si>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</si>
  <si>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</si>
  <si>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</si>
  <si>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</si>
  <si>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</si>
  <si>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</si>
  <si>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</si>
  <si>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</si>
  <si>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</si>
  <si>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</si>
  <si>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</si>
  <si>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</si>
  <si>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</si>
  <si>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</si>
  <si>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</si>
  <si>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</si>
  <si>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</si>
  <si>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</si>
  <si>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</si>
  <si>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</si>
  <si>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</si>
  <si>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</si>
  <si>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</si>
  <si>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</si>
  <si>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</si>
  <si>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</si>
  <si>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</si>
  <si>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</si>
  <si>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</si>
  <si>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</si>
  <si>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</si>
  <si>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</si>
  <si>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</si>
  <si>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</si>
  <si>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</si>
  <si>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</si>
  <si>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</si>
  <si>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</si>
  <si>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</si>
  <si>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</si>
  <si>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</si>
  <si>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</si>
  <si>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</si>
  <si>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</si>
  <si>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</si>
  <si>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</si>
  <si>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</si>
  <si>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</si>
  <si>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</si>
  <si>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</si>
  <si>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</si>
  <si>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</si>
  <si>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</si>
  <si>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</si>
  <si>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</si>
  <si>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</si>
  <si>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</si>
  <si>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</si>
  <si>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</si>
  <si>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</si>
  <si>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</si>
  <si>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</si>
  <si>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</si>
  <si>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</si>
  <si>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</si>
  <si>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</si>
  <si>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</si>
  <si>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</si>
  <si>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</si>
  <si>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</si>
  <si>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</si>
  <si>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</si>
  <si>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</si>
  <si>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</si>
  <si>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</si>
  <si>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</si>
  <si>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</si>
  <si>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</si>
  <si>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</si>
  <si>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</si>
  <si>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</si>
  <si>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</si>
  <si>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</si>
  <si>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</si>
  <si>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</si>
  <si>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</si>
  <si>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</si>
  <si>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</si>
  <si>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</si>
  <si>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</si>
  <si>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</si>
  <si>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</si>
  <si>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</si>
  <si>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</si>
  <si>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</si>
  <si>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</si>
  <si>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</si>
  <si>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</si>
  <si>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</si>
  <si>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</si>
  <si>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</si>
  <si>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</si>
  <si>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</si>
  <si>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</si>
  <si>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</si>
  <si>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</si>
  <si>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</si>
  <si>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</si>
  <si>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</si>
  <si>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</si>
  <si>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</si>
  <si>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</si>
  <si>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</si>
  <si>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</si>
  <si>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</si>
  <si>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</si>
  <si>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</si>
  <si>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</si>
  <si>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</si>
  <si>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</si>
  <si>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</si>
  <si>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</si>
  <si>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</si>
  <si>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</si>
  <si>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</si>
  <si>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</si>
  <si>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</si>
  <si>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</si>
  <si>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</si>
  <si>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</si>
  <si>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</si>
  <si>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</si>
  <si>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</si>
  <si>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</si>
  <si>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</si>
  <si>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</si>
  <si>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</si>
  <si>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</si>
  <si>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</si>
  <si>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</si>
  <si>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</si>
  <si>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</si>
  <si>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</si>
  <si>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</si>
  <si>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</si>
  <si>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</si>
  <si>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</si>
  <si>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</si>
  <si>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</si>
  <si>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</si>
  <si>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</si>
  <si>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</si>
  <si>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</si>
  <si>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</si>
  <si>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</si>
  <si>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</si>
  <si>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</si>
  <si>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</si>
  <si>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</si>
  <si>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</si>
  <si>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</si>
  <si>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</si>
  <si>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</si>
  <si>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</si>
  <si>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</si>
  <si>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</si>
  <si>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</si>
  <si>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</si>
  <si>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</si>
  <si>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</si>
  <si>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</si>
  <si>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</si>
  <si>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</si>
  <si>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</si>
  <si>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</si>
  <si>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</si>
  <si>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</si>
  <si>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</si>
  <si>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</si>
  <si>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</si>
  <si>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</si>
  <si>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</si>
  <si>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</si>
  <si>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</si>
  <si>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</si>
  <si>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</si>
  <si>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</si>
  <si>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</si>
  <si>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</si>
  <si>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</si>
  <si>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</si>
  <si>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</si>
  <si>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</si>
  <si>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</si>
  <si>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</si>
  <si>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</si>
  <si>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</si>
  <si>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</si>
  <si>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</si>
  <si>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</si>
  <si>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</si>
  <si>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</si>
  <si>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</si>
  <si>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</si>
  <si>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</si>
  <si>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</si>
  <si>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</si>
  <si>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</si>
  <si>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</si>
  <si>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</si>
  <si>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</si>
  <si>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</si>
  <si>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</si>
  <si>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</si>
  <si>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</si>
  <si>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</si>
  <si>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</si>
  <si>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</si>
  <si>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</si>
  <si>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</si>
  <si>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</si>
  <si>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</si>
  <si>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</si>
  <si>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</si>
  <si>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</si>
  <si>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</si>
  <si>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</si>
  <si>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</si>
  <si>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</si>
  <si>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</si>
  <si>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</si>
  <si>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</si>
  <si>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</si>
  <si>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</si>
  <si>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</si>
  <si>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</si>
  <si>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</si>
  <si>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</si>
  <si>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</si>
  <si>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</si>
  <si>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</si>
  <si>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</si>
  <si>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</si>
  <si>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</si>
  <si>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</si>
  <si>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</si>
  <si>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</si>
  <si>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</si>
  <si>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</si>
  <si>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</si>
  <si>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</si>
  <si>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</si>
  <si>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</si>
  <si>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</si>
  <si>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</si>
  <si>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</si>
  <si>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</si>
  <si>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</si>
  <si>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</si>
  <si>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</si>
  <si>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</si>
  <si>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</si>
  <si>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</si>
  <si>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</si>
  <si>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</si>
  <si>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</si>
  <si>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</si>
  <si>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</si>
  <si>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</si>
  <si>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</si>
  <si>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</si>
  <si>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</si>
  <si>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</si>
  <si>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</si>
  <si>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</si>
  <si>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</si>
  <si>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</si>
  <si>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</si>
  <si>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</si>
  <si>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</si>
  <si>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</si>
  <si>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</si>
  <si>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</si>
  <si>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</si>
  <si>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</si>
  <si>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</si>
  <si>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</si>
  <si>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</si>
  <si>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</si>
  <si>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</si>
  <si>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</si>
  <si>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</si>
  <si>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</si>
  <si>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</si>
  <si>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</si>
  <si>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</si>
  <si>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</si>
  <si>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</si>
  <si>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</si>
  <si>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</si>
  <si>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</si>
  <si>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</si>
  <si>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</si>
  <si>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</si>
  <si>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</si>
  <si>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</si>
  <si>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</si>
  <si>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</si>
  <si>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</si>
  <si>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</si>
  <si>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</si>
  <si>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</si>
  <si>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</si>
  <si>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</si>
  <si>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</si>
  <si>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</si>
  <si>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</si>
  <si>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</si>
  <si>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</si>
  <si>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</si>
  <si>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</si>
  <si>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</si>
  <si>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</si>
  <si>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</si>
  <si>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</si>
  <si>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</si>
  <si>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</si>
  <si>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</si>
  <si>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</si>
  <si>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</si>
  <si>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</si>
  <si>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</si>
  <si>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</si>
  <si>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</si>
  <si>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</si>
  <si>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</si>
  <si>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</si>
  <si>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</si>
  <si>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</si>
  <si>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</si>
  <si>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</si>
  <si>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</si>
  <si>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</si>
  <si>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</si>
  <si>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</si>
  <si>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</si>
  <si>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</si>
  <si>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</si>
  <si>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</si>
  <si>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</si>
  <si>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</si>
  <si>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</si>
  <si>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</si>
  <si>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</si>
  <si>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</si>
  <si>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</si>
  <si>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</si>
  <si>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</si>
  <si>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</si>
  <si>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</si>
  <si>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</si>
  <si>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</si>
  <si>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</si>
  <si>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</si>
  <si>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</si>
  <si>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</si>
  <si>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</si>
  <si>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</si>
  <si>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</si>
  <si>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</si>
  <si>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</si>
  <si>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</si>
  <si>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</si>
  <si>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</si>
  <si>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</si>
  <si>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</si>
  <si>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</si>
  <si>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</si>
  <si>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</si>
  <si>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</si>
  <si>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</si>
  <si>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</si>
  <si>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</si>
  <si>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</si>
  <si>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</si>
  <si>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</si>
  <si>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</si>
  <si>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</si>
  <si>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</si>
  <si>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</si>
  <si>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</si>
  <si>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</si>
  <si>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</si>
  <si>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</si>
  <si>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</si>
  <si>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</si>
  <si>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</si>
  <si>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</si>
  <si>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</si>
  <si>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</si>
  <si>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</si>
  <si>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</si>
  <si>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</si>
  <si>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</si>
  <si>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</si>
  <si>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</si>
  <si>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</si>
  <si>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</si>
  <si>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</si>
  <si>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</si>
  <si>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</si>
  <si>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</si>
  <si>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</si>
  <si>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</si>
  <si>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</si>
  <si>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</si>
  <si>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</si>
  <si>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</si>
  <si>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</si>
  <si>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</si>
  <si>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</si>
  <si>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</si>
  <si>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</si>
  <si>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</si>
  <si>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</si>
  <si>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</si>
  <si>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</si>
  <si>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</si>
  <si>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</si>
  <si>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</si>
  <si>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</si>
  <si>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</si>
  <si>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</si>
  <si>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</si>
  <si>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</si>
  <si>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</si>
  <si>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</si>
  <si>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</si>
  <si>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</si>
  <si>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</si>
  <si>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</si>
  <si>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</si>
  <si>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</si>
  <si>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</si>
  <si>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</si>
  <si>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</si>
  <si>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</si>
  <si>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</si>
  <si>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</si>
  <si>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</si>
  <si>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</si>
  <si>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</si>
  <si>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</si>
  <si>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</si>
  <si>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</si>
  <si>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</si>
  <si>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</si>
  <si>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</si>
  <si>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</si>
  <si>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</si>
  <si>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</si>
  <si>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</si>
  <si>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</si>
  <si>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</si>
  <si>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</si>
  <si>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</si>
  <si>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</si>
  <si>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</si>
  <si>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</si>
  <si>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</si>
  <si>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</si>
  <si>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</si>
  <si>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</si>
  <si>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</si>
  <si>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</si>
  <si>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</si>
  <si>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</si>
  <si>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</si>
  <si>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</si>
  <si>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</si>
  <si>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</si>
  <si>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</si>
  <si>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</si>
  <si>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</si>
  <si>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</si>
  <si>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</si>
  <si>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</si>
  <si>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</si>
  <si>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</si>
  <si>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</si>
  <si>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</si>
  <si>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</si>
  <si>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</si>
  <si>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</si>
  <si>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</si>
  <si>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</si>
  <si>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</si>
  <si>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</si>
  <si>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</si>
  <si>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</si>
  <si>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</si>
  <si>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</si>
  <si>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</si>
  <si>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</si>
  <si>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</si>
  <si>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</si>
  <si>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</si>
  <si>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</si>
  <si>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</si>
  <si>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</si>
  <si>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</si>
  <si>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</si>
  <si>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</si>
  <si>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</si>
  <si>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</si>
  <si>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</si>
  <si>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</si>
  <si>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</si>
  <si>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</si>
  <si>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</si>
  <si>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</si>
  <si>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</si>
  <si>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</si>
  <si>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</si>
  <si>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</si>
  <si>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</si>
  <si>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</si>
  <si>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</si>
  <si>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</si>
  <si>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</si>
  <si>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</si>
  <si>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</si>
  <si>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</si>
  <si>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</si>
  <si>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</si>
  <si>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</si>
  <si>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</si>
  <si>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</si>
  <si>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</si>
  <si>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</si>
  <si>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</si>
  <si>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</si>
  <si>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</si>
  <si>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</si>
  <si>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</si>
  <si>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</si>
  <si>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</si>
  <si>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</si>
  <si>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</si>
  <si>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</si>
  <si>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</si>
  <si>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</si>
  <si>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</si>
  <si>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</si>
  <si>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</si>
  <si>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</si>
  <si>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</si>
  <si>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</si>
  <si>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</si>
  <si>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</si>
  <si>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</si>
  <si>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</si>
  <si>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</si>
  <si>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</si>
  <si>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</si>
  <si>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</si>
  <si>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</si>
  <si>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</si>
  <si>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</si>
  <si>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</si>
  <si>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</si>
  <si>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</si>
  <si>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</si>
  <si>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</si>
  <si>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</si>
  <si>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</si>
  <si>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</si>
  <si>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</si>
  <si>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</si>
  <si>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</si>
  <si>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</si>
  <si>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</si>
  <si>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</si>
  <si>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</si>
  <si>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</si>
  <si>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</si>
  <si>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</si>
  <si>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</si>
  <si>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</si>
  <si>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</si>
  <si>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</si>
  <si>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</si>
  <si>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</si>
  <si>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</si>
  <si>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</si>
  <si>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</si>
  <si>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</si>
  <si>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</si>
  <si>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</si>
  <si>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</si>
  <si>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</si>
  <si>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</si>
  <si>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</si>
  <si>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</si>
  <si>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</si>
  <si>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</si>
  <si>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</si>
  <si>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</si>
  <si>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</si>
  <si>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</si>
  <si>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</si>
  <si>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</si>
  <si>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</si>
  <si>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</si>
  <si>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</si>
  <si>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</si>
  <si>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</si>
  <si>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</si>
  <si>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</si>
  <si>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</si>
  <si>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</si>
  <si>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</si>
  <si>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</si>
  <si>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</si>
  <si>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</si>
  <si>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</si>
  <si>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</si>
  <si>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</si>
  <si>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</si>
  <si>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</si>
  <si>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</si>
  <si>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</si>
  <si>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</si>
  <si>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</si>
  <si>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</si>
  <si>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</si>
  <si>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</si>
  <si>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</si>
  <si>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</si>
  <si>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</si>
  <si>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</si>
  <si>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</si>
  <si>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</si>
  <si>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</si>
  <si>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</si>
  <si>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</si>
  <si>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</si>
  <si>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</si>
  <si>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</si>
  <si>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</si>
  <si>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</si>
  <si>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</si>
  <si>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</si>
  <si>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</si>
  <si>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</si>
  <si>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</si>
  <si>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</si>
  <si>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</si>
  <si>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</si>
  <si>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</si>
  <si>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</si>
  <si>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</si>
  <si>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</si>
  <si>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</si>
  <si>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</si>
  <si>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</si>
  <si>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</si>
  <si>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</si>
  <si>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</si>
  <si>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</si>
  <si>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</si>
  <si>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</si>
  <si>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</si>
  <si>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</si>
  <si>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</si>
  <si>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</si>
  <si>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</si>
  <si>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</si>
  <si>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</si>
  <si>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</si>
  <si>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</si>
  <si>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</si>
  <si>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</si>
  <si>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</si>
  <si>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</si>
  <si>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</si>
  <si>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</si>
  <si>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</si>
  <si>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</si>
  <si>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</si>
  <si>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</si>
  <si>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</si>
  <si>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</si>
  <si>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</si>
  <si>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</si>
  <si>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</si>
  <si>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</si>
  <si>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</si>
  <si>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</si>
  <si>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</si>
  <si>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</si>
  <si>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</si>
  <si>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</si>
  <si>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</si>
  <si>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</si>
  <si>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</si>
  <si>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</si>
  <si>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</si>
  <si>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</si>
  <si>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</si>
  <si>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</si>
  <si>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</si>
  <si>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</si>
  <si>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</si>
  <si>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</si>
  <si>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</si>
  <si>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</si>
  <si>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</si>
  <si>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</si>
  <si>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</si>
  <si>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</si>
  <si>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</si>
  <si>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</si>
  <si>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</si>
  <si>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</si>
  <si>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</si>
  <si>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</si>
  <si>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</si>
  <si>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</si>
  <si>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</si>
  <si>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</si>
  <si>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</si>
  <si>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</si>
  <si>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</si>
  <si>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</si>
  <si>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</si>
  <si>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</si>
  <si>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</si>
  <si>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</si>
  <si>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</si>
  <si>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</si>
  <si>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</si>
  <si>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</si>
  <si>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</si>
  <si>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</si>
  <si>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</si>
  <si>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</si>
  <si>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</si>
  <si>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</si>
  <si>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</si>
  <si>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</si>
  <si>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</si>
  <si>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</si>
  <si>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</si>
  <si>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</si>
  <si>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</si>
  <si>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</si>
  <si>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</si>
  <si>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</si>
  <si>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</si>
  <si>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</si>
  <si>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</si>
  <si>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</si>
  <si>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</si>
  <si>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</si>
  <si>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</si>
  <si>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</si>
  <si>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</si>
  <si>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</si>
  <si>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</si>
  <si>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</si>
  <si>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</si>
  <si>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</si>
  <si>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</si>
  <si>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</si>
  <si>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</si>
  <si>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</si>
  <si>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</si>
  <si>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</si>
  <si>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</si>
  <si>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</si>
  <si>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</si>
  <si>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</si>
  <si>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</si>
  <si>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</si>
  <si>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</si>
  <si>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</si>
  <si>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</si>
  <si>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</si>
  <si>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</si>
  <si>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</si>
  <si>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</si>
  <si>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</si>
  <si>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</si>
  <si>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</si>
  <si>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</si>
  <si>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</si>
  <si>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</si>
  <si>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</si>
  <si>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</si>
  <si>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</si>
  <si>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</si>
  <si>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</si>
  <si>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</si>
  <si>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</si>
  <si>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</si>
  <si>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</si>
  <si>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</si>
  <si>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</si>
  <si>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</si>
  <si>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</si>
  <si>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</si>
  <si>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</si>
  <si>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</si>
  <si>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</si>
  <si>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</si>
  <si>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</si>
  <si>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</si>
  <si>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</si>
  <si>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</si>
  <si>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</si>
  <si>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</si>
  <si>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</si>
  <si>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</si>
  <si>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</si>
  <si>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</si>
  <si>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</si>
  <si>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</si>
  <si>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</si>
  <si>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</si>
  <si>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</si>
  <si>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</si>
  <si>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</si>
  <si>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</si>
  <si>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</si>
  <si>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</si>
  <si>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</si>
  <si>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</si>
  <si>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</si>
  <si>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</si>
  <si>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</si>
  <si>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</si>
  <si>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</si>
  <si>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</si>
  <si>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</si>
  <si>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</si>
  <si>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</si>
  <si>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</si>
  <si>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</si>
  <si>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</si>
  <si>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</si>
  <si>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</si>
  <si>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</si>
  <si>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</si>
  <si>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</si>
  <si>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</si>
  <si>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</si>
  <si>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</si>
  <si>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</si>
  <si>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</si>
  <si>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</si>
  <si>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</si>
  <si>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</si>
  <si>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</si>
  <si>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</si>
  <si>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</si>
  <si>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</si>
  <si>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</si>
  <si>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</si>
  <si>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</si>
  <si>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</si>
  <si>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</si>
  <si>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</si>
  <si>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</si>
  <si>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</si>
  <si>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</si>
  <si>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</si>
  <si>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</si>
  <si>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</si>
  <si>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</si>
  <si>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</si>
  <si>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</si>
  <si>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</si>
  <si>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</si>
  <si>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</si>
  <si>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</si>
  <si>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</si>
  <si>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</si>
  <si>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</si>
  <si>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</si>
  <si>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</si>
  <si>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</si>
  <si>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</si>
  <si>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</si>
  <si>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</si>
  <si>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</si>
  <si>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</si>
  <si>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</si>
  <si>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</si>
  <si>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</si>
  <si>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</si>
  <si>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</si>
  <si>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</si>
  <si>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</si>
  <si>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</si>
  <si>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</si>
  <si>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</si>
  <si>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</si>
  <si>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</si>
  <si>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</si>
  <si>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</si>
  <si>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</si>
  <si>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</si>
  <si>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</si>
  <si>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</si>
  <si>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</si>
  <si>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</si>
  <si>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</si>
  <si>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</si>
  <si>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</si>
  <si>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</si>
  <si>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</si>
  <si>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</si>
  <si>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</si>
  <si>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</si>
  <si>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</si>
  <si>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</si>
  <si>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</si>
  <si>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</si>
  <si>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</si>
  <si>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</si>
  <si>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</si>
  <si>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</si>
  <si>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</si>
  <si>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</si>
  <si>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</si>
  <si>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</si>
  <si>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</si>
  <si>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</si>
  <si>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</si>
  <si>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</si>
  <si>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</si>
  <si>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</si>
  <si>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</si>
  <si>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</si>
  <si>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</si>
  <si>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</si>
  <si>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</si>
  <si>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</si>
  <si>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</si>
  <si>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</si>
  <si>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</si>
  <si>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</si>
  <si>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</si>
  <si>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</si>
  <si>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</si>
  <si>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</si>
  <si>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</si>
  <si>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</si>
  <si>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</si>
  <si>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</si>
  <si>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</si>
  <si>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</si>
  <si>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</si>
  <si>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</si>
  <si>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</si>
  <si>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</si>
  <si>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</si>
  <si>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</si>
  <si>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</si>
  <si>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</si>
  <si>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</si>
  <si>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</si>
  <si>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</si>
  <si>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</si>
  <si>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</si>
  <si>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</si>
  <si>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</si>
  <si>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</si>
  <si>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</si>
  <si>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</si>
  <si>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</si>
  <si>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</si>
  <si>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</si>
  <si>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</si>
  <si>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</si>
  <si>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</si>
  <si>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</si>
  <si>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</si>
  <si>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</si>
  <si>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</si>
  <si>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</si>
  <si>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</si>
  <si>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</si>
  <si>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</si>
  <si>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</si>
  <si>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</si>
  <si>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</si>
  <si>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</si>
  <si>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</si>
  <si>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</si>
  <si>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</si>
  <si>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</si>
  <si>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</si>
  <si>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</si>
  <si>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</si>
  <si>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</si>
  <si>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</si>
  <si>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</si>
  <si>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</si>
  <si>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</si>
  <si>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</si>
  <si>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</si>
  <si>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</si>
  <si>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</si>
  <si>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</si>
  <si>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</si>
  <si>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</si>
  <si>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</si>
  <si>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</si>
  <si>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</si>
  <si>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</si>
  <si>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</si>
  <si>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</si>
  <si>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</si>
  <si>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</si>
  <si>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</si>
  <si>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</si>
  <si>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</si>
  <si>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</si>
  <si>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</si>
  <si>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</si>
  <si>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</si>
  <si>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</si>
  <si>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</si>
  <si>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</si>
  <si>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</si>
  <si>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</si>
  <si>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</si>
  <si>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</si>
  <si>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</si>
  <si>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</si>
  <si>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</si>
  <si>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</si>
  <si>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</si>
  <si>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</si>
  <si>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</si>
  <si>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</si>
  <si>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</si>
  <si>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</si>
  <si>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</si>
  <si>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</si>
  <si>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</si>
  <si>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</si>
  <si>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</si>
  <si>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</si>
  <si>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</si>
  <si>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</si>
  <si>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</si>
  <si>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</si>
  <si>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</si>
  <si>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</si>
  <si>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</si>
  <si>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</si>
  <si>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</si>
  <si>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</si>
  <si>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</si>
  <si>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</si>
  <si>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</si>
  <si>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</si>
  <si>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</si>
  <si>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</si>
  <si>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</si>
  <si>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</si>
  <si>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</si>
  <si>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</si>
  <si>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</si>
  <si>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</si>
  <si>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</si>
  <si>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</si>
  <si>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</si>
  <si>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</si>
  <si>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</si>
  <si>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</si>
  <si>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</si>
  <si>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</si>
  <si>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</si>
  <si>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</si>
  <si>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</si>
  <si>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</si>
  <si>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</si>
  <si>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</si>
  <si>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</si>
  <si>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</si>
  <si>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</si>
  <si>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</si>
  <si>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</si>
  <si>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</si>
  <si>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</si>
  <si>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</si>
  <si>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</si>
  <si>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</si>
  <si>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</si>
  <si>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</si>
  <si>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</si>
  <si>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</si>
  <si>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</si>
  <si>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</si>
  <si>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</si>
  <si>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</si>
  <si>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</si>
  <si>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</si>
  <si>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</si>
  <si>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</si>
  <si>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</si>
  <si>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</si>
  <si>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</si>
  <si>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</si>
  <si>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</si>
  <si>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</si>
  <si>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</si>
  <si>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</si>
  <si>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</si>
  <si>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</si>
  <si>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</si>
  <si>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</si>
  <si>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</si>
  <si>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</si>
  <si>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</si>
  <si>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</si>
  <si>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</si>
  <si>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</si>
  <si>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</si>
  <si>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</si>
  <si>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</si>
  <si>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</si>
  <si>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</si>
  <si>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</si>
  <si>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</si>
  <si>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</si>
  <si>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</si>
  <si>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</si>
  <si>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</si>
  <si>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</si>
  <si>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</si>
  <si>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</si>
  <si>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</si>
  <si>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</si>
  <si>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</si>
  <si>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</si>
  <si>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</si>
  <si>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</si>
  <si>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</si>
  <si>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</si>
  <si>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</si>
  <si>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</si>
  <si>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</si>
  <si>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</si>
  <si>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</si>
  <si>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</si>
  <si>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</si>
  <si>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</si>
  <si>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</si>
  <si>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</si>
  <si>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</si>
  <si>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</si>
  <si>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</si>
  <si>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</si>
  <si>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</si>
  <si>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</si>
  <si>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</si>
  <si>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</si>
  <si>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</si>
  <si>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</si>
  <si>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</si>
  <si>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</si>
  <si>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</si>
  <si>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</si>
  <si>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</si>
  <si>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</si>
  <si>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</si>
  <si>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</si>
  <si>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</si>
  <si>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</si>
  <si>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</si>
  <si>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</si>
  <si>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</si>
  <si>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</si>
  <si>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</si>
  <si>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</si>
  <si>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</si>
  <si>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</si>
  <si>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</si>
  <si>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</si>
  <si>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</si>
  <si>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</si>
  <si>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</si>
  <si>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</si>
  <si>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</si>
  <si>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</si>
  <si>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</si>
  <si>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</si>
  <si>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</si>
  <si>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</si>
  <si>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</si>
  <si>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</si>
  <si>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</si>
  <si>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</si>
  <si>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</si>
  <si>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</si>
  <si>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</si>
  <si>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</si>
  <si>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</si>
  <si>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</si>
  <si>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</si>
  <si>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</si>
  <si>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</si>
  <si>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</si>
  <si>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</si>
  <si>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</si>
  <si>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</si>
  <si>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</si>
  <si>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</si>
  <si>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</si>
  <si>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</si>
  <si>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</si>
  <si>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</si>
  <si>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</si>
  <si>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</si>
  <si>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</si>
  <si>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</si>
  <si>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</si>
  <si>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</si>
  <si>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</si>
  <si>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</si>
  <si>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</si>
  <si>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</si>
  <si>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</si>
  <si>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</si>
  <si>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</si>
  <si>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</si>
  <si>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</si>
  <si>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</si>
  <si>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</si>
  <si>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</si>
  <si>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</si>
  <si>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</si>
  <si>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</si>
  <si>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</si>
  <si>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</si>
  <si>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</si>
  <si>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</si>
  <si>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</si>
  <si>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</si>
  <si>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</si>
  <si>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</si>
  <si>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</si>
  <si>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</si>
  <si>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</si>
  <si>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</si>
  <si>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</si>
  <si>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</si>
  <si>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</si>
  <si>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</si>
  <si>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</si>
  <si>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</si>
  <si>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</si>
  <si>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</si>
  <si>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</si>
  <si>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</si>
  <si>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</si>
  <si>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</si>
  <si>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</si>
  <si>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</si>
  <si>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</si>
  <si>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</si>
  <si>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</si>
  <si>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</si>
  <si>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</si>
  <si>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</si>
  <si>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</si>
  <si>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</si>
  <si>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</si>
  <si>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</si>
  <si>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</si>
  <si>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</si>
  <si>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</si>
  <si>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</si>
  <si>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</si>
  <si>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</si>
  <si>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</si>
  <si>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</si>
  <si>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</si>
  <si>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</si>
  <si>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</si>
  <si>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</si>
  <si>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</si>
  <si>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</si>
  <si>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</si>
  <si>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</si>
  <si>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</si>
  <si>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</si>
  <si>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</si>
  <si>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</si>
  <si>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</si>
  <si>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</si>
  <si>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</si>
  <si>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</si>
  <si>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</si>
  <si>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</si>
  <si>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</si>
  <si>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</si>
  <si>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</si>
  <si>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</si>
  <si>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</si>
  <si>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</si>
  <si>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</si>
  <si>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</si>
  <si>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</si>
  <si>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</si>
  <si>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</si>
  <si>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</si>
  <si>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</si>
  <si>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</si>
  <si>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</si>
  <si>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</si>
  <si>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</si>
  <si>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</si>
  <si>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</si>
  <si>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</si>
  <si>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</si>
  <si>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</si>
  <si>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</si>
  <si>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</si>
  <si>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</si>
  <si>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</si>
  <si>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</si>
  <si>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</si>
  <si>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</si>
  <si>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</si>
  <si>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</si>
  <si>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</si>
  <si>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</si>
  <si>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</si>
  <si>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</si>
  <si>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</si>
  <si>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</si>
  <si>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</si>
  <si>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</si>
  <si>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</si>
  <si>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</si>
  <si>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</si>
  <si>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</si>
  <si>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</si>
  <si>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</si>
  <si>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</si>
  <si>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</si>
  <si>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</si>
  <si>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</si>
  <si>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</si>
  <si>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</si>
  <si>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</si>
  <si>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</si>
  <si>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</si>
  <si>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</si>
  <si>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</si>
  <si>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</si>
  <si>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</si>
  <si>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</si>
  <si>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</si>
  <si>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</si>
  <si>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</si>
  <si>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</si>
  <si>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</si>
  <si>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</si>
  <si>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</si>
  <si>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</si>
  <si>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</si>
  <si>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</si>
  <si>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</si>
  <si>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</si>
  <si>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</si>
  <si>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</si>
  <si>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</si>
  <si>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</si>
  <si>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</si>
  <si>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</si>
  <si>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</si>
  <si>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</si>
  <si>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</si>
  <si>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</si>
  <si>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</si>
  <si>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</si>
  <si>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</si>
  <si>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</si>
  <si>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</si>
  <si>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</si>
  <si>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</si>
  <si>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</si>
  <si>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</si>
  <si>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</si>
  <si>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</si>
  <si>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</si>
  <si>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</si>
  <si>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</si>
  <si>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</si>
  <si>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</si>
  <si>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</si>
  <si>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</si>
  <si>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</si>
  <si>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</si>
  <si>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</si>
  <si>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</si>
  <si>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</si>
  <si>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</si>
  <si>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</si>
  <si>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</si>
  <si>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</si>
  <si>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</si>
  <si>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</si>
  <si>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</si>
  <si>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</si>
  <si>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</si>
  <si>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</si>
  <si>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</si>
  <si>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</si>
  <si>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</si>
  <si>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</si>
  <si>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</si>
  <si>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</si>
  <si>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</si>
  <si>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</si>
  <si>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</si>
  <si>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</si>
  <si>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</si>
  <si>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</si>
  <si>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</si>
  <si>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</si>
  <si>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</si>
  <si>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</si>
  <si>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</si>
  <si>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</si>
  <si>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</si>
  <si>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</si>
  <si>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</si>
  <si>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</si>
  <si>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</si>
  <si>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</si>
  <si>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</si>
  <si>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</si>
  <si>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</si>
  <si>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</si>
  <si>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</si>
  <si>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</si>
  <si>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</si>
  <si>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</si>
  <si>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</si>
  <si>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</si>
  <si>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</si>
  <si>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</si>
  <si>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</si>
  <si>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</si>
  <si>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</si>
  <si>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</si>
  <si>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</si>
  <si>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</si>
  <si>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</si>
  <si>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</si>
  <si>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</si>
  <si>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</si>
  <si>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</si>
  <si>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</si>
  <si>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</si>
  <si>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</si>
  <si>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</si>
  <si>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</si>
  <si>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</si>
  <si>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</si>
  <si>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</si>
  <si>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</si>
  <si>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</si>
  <si>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</si>
  <si>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</si>
  <si>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</si>
  <si>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</si>
  <si>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</si>
  <si>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</si>
  <si>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</si>
  <si>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</si>
  <si>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</si>
  <si>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</si>
  <si>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</si>
  <si>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</si>
  <si>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</si>
  <si>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</si>
  <si>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</si>
  <si>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</si>
  <si>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</si>
  <si>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</si>
  <si>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</si>
  <si>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</si>
  <si>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</si>
  <si>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</si>
  <si>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</si>
  <si>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</si>
  <si>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</si>
  <si>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</si>
  <si>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</si>
  <si>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</si>
  <si>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</si>
  <si>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</si>
  <si>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</si>
  <si>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</si>
  <si>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</si>
  <si>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</si>
  <si>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</si>
  <si>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</si>
  <si>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</si>
  <si>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</si>
  <si>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</si>
  <si>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</si>
  <si>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</si>
  <si>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</si>
  <si>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</si>
  <si>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</si>
  <si>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</si>
  <si>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</si>
  <si>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</si>
  <si>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</si>
  <si>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</si>
  <si>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</si>
  <si>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</si>
  <si>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</si>
  <si>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</si>
  <si>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</si>
  <si>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</si>
  <si>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</si>
  <si>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</si>
  <si>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</si>
  <si>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</si>
  <si>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</si>
  <si>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</si>
  <si>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</si>
  <si>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</si>
  <si>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</si>
  <si>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</si>
  <si>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</si>
  <si>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</si>
  <si>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</si>
  <si>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</si>
  <si>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</si>
  <si>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</si>
  <si>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</si>
  <si>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</si>
  <si>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</si>
  <si>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</si>
  <si>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</si>
  <si>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</si>
  <si>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</si>
  <si>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</si>
  <si>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</si>
  <si>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</si>
  <si>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</si>
  <si>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</si>
  <si>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</si>
  <si>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</si>
  <si>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</si>
  <si>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</si>
  <si>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</si>
  <si>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</si>
  <si>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</si>
  <si>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</si>
  <si>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</si>
  <si>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</si>
  <si>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</si>
  <si>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</si>
  <si>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</si>
  <si>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</si>
  <si>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</si>
  <si>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</si>
  <si>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</si>
  <si>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</si>
  <si>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</si>
  <si>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</si>
  <si>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</si>
  <si>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</si>
  <si>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</si>
  <si>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</si>
  <si>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</si>
  <si>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</si>
  <si>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</si>
  <si>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</si>
  <si>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</si>
  <si>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</si>
  <si>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</si>
  <si>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</si>
  <si>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</si>
  <si>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</si>
  <si>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</si>
  <si>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</si>
  <si>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</si>
  <si>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</si>
  <si>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</si>
  <si>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</si>
  <si>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</si>
  <si>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</si>
  <si>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</si>
  <si>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</si>
  <si>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</si>
  <si>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</si>
  <si>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</si>
  <si>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</si>
  <si>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</si>
  <si>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</si>
  <si>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</si>
  <si>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</si>
  <si>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</si>
  <si>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</si>
  <si>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</si>
  <si>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</si>
  <si>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</si>
  <si>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</si>
  <si>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</si>
  <si>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</si>
  <si>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</si>
  <si>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</si>
  <si>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</si>
  <si>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</si>
  <si>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</si>
  <si>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</si>
  <si>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</si>
  <si>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</si>
  <si>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</si>
  <si>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</si>
  <si>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</si>
  <si>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</si>
  <si>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</si>
  <si>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</si>
  <si>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</si>
  <si>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</si>
  <si>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</si>
  <si>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</si>
  <si>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</si>
  <si>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</si>
  <si>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</si>
  <si>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</si>
  <si>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</si>
  <si>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</si>
  <si>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</si>
  <si>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</si>
  <si>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</si>
  <si>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</si>
  <si>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</si>
  <si>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</si>
  <si>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</si>
  <si>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</si>
  <si>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</si>
  <si>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</si>
  <si>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</si>
  <si>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</si>
  <si>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</si>
  <si>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</si>
  <si>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</si>
  <si>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</si>
  <si>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</si>
  <si>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</si>
  <si>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</si>
  <si>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</si>
  <si>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</si>
  <si>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</si>
  <si>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</si>
  <si>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</si>
  <si>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</si>
  <si>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</si>
  <si>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</si>
  <si>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</si>
  <si>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</si>
  <si>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</si>
  <si>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</si>
  <si>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</si>
  <si>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</si>
  <si>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</si>
  <si>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</si>
  <si>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</si>
  <si>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</si>
  <si>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</si>
  <si>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</si>
  <si>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</si>
  <si>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</si>
  <si>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</si>
  <si>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</si>
  <si>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</si>
  <si>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</si>
  <si>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</si>
  <si>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</si>
  <si>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</si>
  <si>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</si>
  <si>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</si>
  <si>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</si>
  <si>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</si>
  <si>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</si>
  <si>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</si>
  <si>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</si>
  <si>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</si>
  <si>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</si>
  <si>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</si>
  <si>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</si>
  <si>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</si>
  <si>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</si>
  <si>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</si>
  <si>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</si>
  <si>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</si>
  <si>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</si>
  <si>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</si>
  <si>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</si>
  <si>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</si>
  <si>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</si>
  <si>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</si>
  <si>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</si>
  <si>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</si>
  <si>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</si>
  <si>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</si>
  <si>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</si>
  <si>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</si>
  <si>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</si>
  <si>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</si>
  <si>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</si>
  <si>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</si>
  <si>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</si>
  <si>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</si>
  <si>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</si>
  <si>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</si>
  <si>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</si>
  <si>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</si>
  <si>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</si>
  <si>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</si>
  <si>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</si>
  <si>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</si>
  <si>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</si>
  <si>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</si>
  <si>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</si>
  <si>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</si>
  <si>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</si>
  <si>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</si>
  <si>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</si>
  <si>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</si>
  <si>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</si>
  <si>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</si>
  <si>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</si>
  <si>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</si>
  <si>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</si>
  <si>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</si>
  <si>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</si>
  <si>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</si>
  <si>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</si>
  <si>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</si>
  <si>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</si>
  <si>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</si>
  <si>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</si>
  <si>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</si>
  <si>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</si>
  <si>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</si>
  <si>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</si>
  <si>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</si>
  <si>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</si>
  <si>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</si>
  <si>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</si>
  <si>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</si>
  <si>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</si>
  <si>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</si>
  <si>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</si>
  <si>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</si>
  <si>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</si>
  <si>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</si>
  <si>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</si>
  <si>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</si>
  <si>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</si>
  <si>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</si>
  <si>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</si>
  <si>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</si>
  <si>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</si>
  <si>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</si>
  <si>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</si>
  <si>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</si>
  <si>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</si>
  <si>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</si>
  <si>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</si>
  <si>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</si>
  <si>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</si>
  <si>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</si>
  <si>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</si>
  <si>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</si>
  <si>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</si>
  <si>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</si>
  <si>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</si>
  <si>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</si>
  <si>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</si>
  <si>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</si>
  <si>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</si>
  <si>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</si>
  <si>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</si>
  <si>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</si>
  <si>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</si>
  <si>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</si>
  <si>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</si>
  <si>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</si>
  <si>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</si>
  <si>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</si>
  <si>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</si>
  <si>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</si>
  <si>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</si>
  <si>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</si>
  <si>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</si>
  <si>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</si>
  <si>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</si>
  <si>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</si>
  <si>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</si>
  <si>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</si>
  <si>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</si>
  <si>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</si>
  <si>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</si>
  <si>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</si>
  <si>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</si>
  <si>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</si>
  <si>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</si>
  <si>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</si>
  <si>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</si>
  <si>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</si>
  <si>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</si>
  <si>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</si>
  <si>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</si>
  <si>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</si>
  <si>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</si>
  <si>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</si>
  <si>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</si>
  <si>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</si>
  <si>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</si>
  <si>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</si>
  <si>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</si>
  <si>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</si>
  <si>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</si>
  <si>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</si>
  <si>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</si>
  <si>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</si>
  <si>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</si>
  <si>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</si>
  <si>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</si>
  <si>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</si>
  <si>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</si>
  <si>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</si>
  <si>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</si>
  <si>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</si>
  <si>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</si>
  <si>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</si>
  <si>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</si>
  <si>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</si>
  <si>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</si>
  <si>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</si>
  <si>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</si>
  <si>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</si>
  <si>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</si>
  <si>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</si>
  <si>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</si>
  <si>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</si>
  <si>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</si>
  <si>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</si>
  <si>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</si>
  <si>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</si>
  <si>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</si>
  <si>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</si>
  <si>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</si>
  <si>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</si>
  <si>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</si>
  <si>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</si>
  <si>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</si>
  <si>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</si>
  <si>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</si>
  <si>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</si>
  <si>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</si>
  <si>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</si>
  <si>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</si>
  <si>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</si>
  <si>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</si>
  <si>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</si>
  <si>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</si>
  <si>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</si>
  <si>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</si>
  <si>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</si>
  <si>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</si>
  <si>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</si>
  <si>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</si>
  <si>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</si>
  <si>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</si>
  <si>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</si>
  <si>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</si>
  <si>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</si>
  <si>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</si>
  <si>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</si>
  <si>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</si>
  <si>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</si>
  <si>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</si>
  <si>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</si>
  <si>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</si>
  <si>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</si>
  <si>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</si>
  <si>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</si>
  <si>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</si>
  <si>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</si>
  <si>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</si>
  <si>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</si>
  <si>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</si>
  <si>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</si>
  <si>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</si>
  <si>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</si>
  <si>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</si>
  <si>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</si>
  <si>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</si>
  <si>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</si>
  <si>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</si>
  <si>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</si>
  <si>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</si>
  <si>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</si>
  <si>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</si>
  <si>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</si>
  <si>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</si>
  <si>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</si>
  <si>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</si>
  <si>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</si>
  <si>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</si>
  <si>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</si>
  <si>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</si>
  <si>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</si>
  <si>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</si>
  <si>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</si>
  <si>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</si>
  <si>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</si>
  <si>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</si>
  <si>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</si>
  <si>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</si>
  <si>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</si>
  <si>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</si>
  <si>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</si>
  <si>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</si>
  <si>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</si>
  <si>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</si>
  <si>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</si>
  <si>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</si>
  <si>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</si>
  <si>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</si>
  <si>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</si>
  <si>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</si>
  <si>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</si>
  <si>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</si>
  <si>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</si>
  <si>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</si>
  <si>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</si>
  <si>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</si>
  <si>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</si>
  <si>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</si>
  <si>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</si>
  <si>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</si>
  <si>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</si>
  <si>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</si>
  <si>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</si>
  <si>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</si>
  <si>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</si>
  <si>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</si>
  <si>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</si>
  <si>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</si>
  <si>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</si>
  <si>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</si>
  <si>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</si>
  <si>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</si>
  <si>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</si>
  <si>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</si>
  <si>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</si>
  <si>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</si>
  <si>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</si>
  <si>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</si>
  <si>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</si>
  <si>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</si>
  <si>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</si>
  <si>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</si>
  <si>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</si>
  <si>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</si>
  <si>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</si>
  <si>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</si>
  <si>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</si>
  <si>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</si>
  <si>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</si>
  <si>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</si>
  <si>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</si>
  <si>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</si>
  <si>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</si>
  <si>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</si>
  <si>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</si>
  <si>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</si>
  <si>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</si>
  <si>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</si>
  <si>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</si>
  <si>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</si>
  <si>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</si>
  <si>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</si>
  <si>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</si>
  <si>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</si>
  <si>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</si>
  <si>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</si>
  <si>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</si>
  <si>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</si>
  <si>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</si>
  <si>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</si>
  <si>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</si>
  <si>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</si>
  <si>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</si>
  <si>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</si>
  <si>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</si>
  <si>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</si>
  <si>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</si>
  <si>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</si>
  <si>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</si>
  <si>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</si>
  <si>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</si>
  <si>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</si>
  <si>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</si>
  <si>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</si>
  <si>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</si>
  <si>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</si>
  <si>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</si>
  <si>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</si>
  <si>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</si>
  <si>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</si>
  <si>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</si>
  <si>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</si>
  <si>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</si>
  <si>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</si>
  <si>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</si>
  <si>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</si>
  <si>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</si>
  <si>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</si>
  <si>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</si>
  <si>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</si>
  <si>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</si>
  <si>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</si>
  <si>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</si>
  <si>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</si>
  <si>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</si>
  <si>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</si>
  <si>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</si>
  <si>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</si>
  <si>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</si>
  <si>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</si>
  <si>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</si>
  <si>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</si>
  <si>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</si>
  <si>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</si>
  <si>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</si>
  <si>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</si>
  <si>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</si>
  <si>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</si>
  <si>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</si>
  <si>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</si>
  <si>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</si>
  <si>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</si>
  <si>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</si>
  <si>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</si>
  <si>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</si>
  <si>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</si>
  <si>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</si>
  <si>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</si>
  <si>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</si>
  <si>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</si>
  <si>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</si>
  <si>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</si>
  <si>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</si>
  <si>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</si>
  <si>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</si>
  <si>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</si>
  <si>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</si>
  <si>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</si>
  <si>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</si>
  <si>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</si>
  <si>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</si>
  <si>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</si>
  <si>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</si>
  <si>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</si>
  <si>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</si>
  <si>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</si>
  <si>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</si>
  <si>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</si>
  <si>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</si>
  <si>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</si>
  <si>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</si>
  <si>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</si>
  <si>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</si>
  <si>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</si>
  <si>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</si>
  <si>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</si>
  <si>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</si>
  <si>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</si>
  <si>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</si>
  <si>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</si>
  <si>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</si>
  <si>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</si>
  <si>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</si>
  <si>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</si>
  <si>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</si>
  <si>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</si>
  <si>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</si>
  <si>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</si>
  <si>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</si>
  <si>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</si>
  <si>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</si>
  <si>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</si>
  <si>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</si>
  <si>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</si>
  <si>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</si>
  <si>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</si>
  <si>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</si>
  <si>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</si>
  <si>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</si>
  <si>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</si>
  <si>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</si>
  <si>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</si>
  <si>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</si>
  <si>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</si>
  <si>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</si>
  <si>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</si>
  <si>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</si>
  <si>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</si>
  <si>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</si>
  <si>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</si>
  <si>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</si>
  <si>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</si>
  <si>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</si>
  <si>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</si>
  <si>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</si>
  <si>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</si>
  <si>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</si>
  <si>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</si>
  <si>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</si>
  <si>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</si>
  <si>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</si>
  <si>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</si>
  <si>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</si>
  <si>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</si>
  <si>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</si>
  <si>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</si>
  <si>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</si>
  <si>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</si>
  <si>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</si>
  <si>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</si>
  <si>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</si>
  <si>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</si>
  <si>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</si>
  <si>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</si>
  <si>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</si>
  <si>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</si>
  <si>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</si>
  <si>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</si>
  <si>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</si>
  <si>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</si>
  <si>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</si>
  <si>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</si>
  <si>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</si>
  <si>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</si>
  <si>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</si>
  <si>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</si>
  <si>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</si>
  <si>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</si>
  <si>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</si>
  <si>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</si>
  <si>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</si>
  <si>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</si>
  <si>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</si>
  <si>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</si>
  <si>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</si>
  <si>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</si>
  <si>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</si>
  <si>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</si>
  <si>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</si>
  <si>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</si>
  <si>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</si>
  <si>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</si>
  <si>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</si>
  <si>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</si>
  <si>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</si>
  <si>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</si>
  <si>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</si>
  <si>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</si>
  <si>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</si>
  <si>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</si>
  <si>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</si>
  <si>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</si>
  <si>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</si>
  <si>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</si>
  <si>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</si>
  <si>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</si>
  <si>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</si>
  <si>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</si>
  <si>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</si>
  <si>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</si>
  <si>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</si>
  <si>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</si>
  <si>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</si>
  <si>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</si>
  <si>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</si>
  <si>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</si>
  <si>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</si>
  <si>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</si>
  <si>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</si>
  <si>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</si>
  <si>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</si>
  <si>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</si>
  <si>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</si>
  <si>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</si>
  <si>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</si>
  <si>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</si>
  <si>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</si>
  <si>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</si>
  <si>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</si>
  <si>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</si>
  <si>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</si>
  <si>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</si>
  <si>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</si>
  <si>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</si>
  <si>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</si>
  <si>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</si>
  <si>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</si>
  <si>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</si>
  <si>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</si>
  <si>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</si>
  <si>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</si>
  <si>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</si>
  <si>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</si>
  <si>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</si>
  <si>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</si>
  <si>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</si>
  <si>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</si>
  <si>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</si>
  <si>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</si>
  <si>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</si>
  <si>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</si>
  <si>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</si>
  <si>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</si>
  <si>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</si>
  <si>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</si>
  <si>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</si>
  <si>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</si>
  <si>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</si>
  <si>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</si>
  <si>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</si>
  <si>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</si>
  <si>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</si>
  <si>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</si>
  <si>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</si>
  <si>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</si>
  <si>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</si>
  <si>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</si>
  <si>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</si>
  <si>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</si>
  <si>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</si>
  <si>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</si>
  <si>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</si>
  <si>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</si>
  <si>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</si>
  <si>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</si>
  <si>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</si>
  <si>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</si>
  <si>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</si>
  <si>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</si>
  <si>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</si>
  <si>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</si>
  <si>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</si>
  <si>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</si>
  <si>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</si>
  <si>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</si>
  <si>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</si>
  <si>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</si>
  <si>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</si>
  <si>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</si>
  <si>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</si>
  <si>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</si>
  <si>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</si>
  <si>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</si>
  <si>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</si>
  <si>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</si>
  <si>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</si>
  <si>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</si>
  <si>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</si>
  <si>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</si>
  <si>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</si>
  <si>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</si>
  <si>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</si>
  <si>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</si>
  <si>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</si>
  <si>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</si>
  <si>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</si>
  <si>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</si>
  <si>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</si>
  <si>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</si>
  <si>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</si>
  <si>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</si>
  <si>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</si>
  <si>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</si>
  <si>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</si>
  <si>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</si>
  <si>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</si>
  <si>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</si>
  <si>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</si>
  <si>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</si>
  <si>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</si>
  <si>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</si>
  <si>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</si>
  <si>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</si>
  <si>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</si>
  <si>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</si>
  <si>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</si>
  <si>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</si>
  <si>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</si>
  <si>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</si>
  <si>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</si>
  <si>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</si>
  <si>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</si>
  <si>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</si>
  <si>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</si>
  <si>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</si>
  <si>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</si>
  <si>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</si>
  <si>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</si>
  <si>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</si>
  <si>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</si>
  <si>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</si>
  <si>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</si>
  <si>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</si>
  <si>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</si>
  <si>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</si>
  <si>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</si>
  <si>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</si>
  <si>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</si>
  <si>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</si>
  <si>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</si>
  <si>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</si>
  <si>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</si>
  <si>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</si>
  <si>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</si>
  <si>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</si>
  <si>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</si>
  <si>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</si>
  <si>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</si>
  <si>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</si>
  <si>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</si>
  <si>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</si>
  <si>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</si>
  <si>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</si>
  <si>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</si>
  <si>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</si>
  <si>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</si>
  <si>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</si>
  <si>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</si>
  <si>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</si>
  <si>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</si>
  <si>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</si>
  <si>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</si>
  <si>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</si>
  <si>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</si>
  <si>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</si>
  <si>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</si>
  <si>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</si>
  <si>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</si>
  <si>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</si>
  <si>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</si>
  <si>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</si>
  <si>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</si>
  <si>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</si>
  <si>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</si>
  <si>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</si>
  <si>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</si>
  <si>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</si>
  <si>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</si>
  <si>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</si>
  <si>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</si>
  <si>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</si>
  <si>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</si>
  <si>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</si>
  <si>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</si>
  <si>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</si>
  <si>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</si>
  <si>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</si>
  <si>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</si>
  <si>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</si>
  <si>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</si>
  <si>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</si>
  <si>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</si>
  <si>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</si>
  <si>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</si>
  <si>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</si>
  <si>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</si>
  <si>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</si>
  <si>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</si>
  <si>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</si>
  <si>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</si>
  <si>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</si>
  <si>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</si>
  <si>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</si>
  <si>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</si>
  <si>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</si>
  <si>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</si>
  <si>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</si>
  <si>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</si>
  <si>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</si>
  <si>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</si>
  <si>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</si>
  <si>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</si>
  <si>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</si>
  <si>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</si>
  <si>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</si>
  <si>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</si>
  <si>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</si>
  <si>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</si>
  <si>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</si>
  <si>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</si>
  <si>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</si>
  <si>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</si>
  <si>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</si>
  <si>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</si>
  <si>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</si>
  <si>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</si>
  <si>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</si>
  <si>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</si>
  <si>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</si>
  <si>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</si>
  <si>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</si>
  <si>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</si>
  <si>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</si>
  <si>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</si>
  <si>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</si>
  <si>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</si>
  <si>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</si>
  <si>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</si>
  <si>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</si>
  <si>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</si>
  <si>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</si>
  <si>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</si>
  <si>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</si>
  <si>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</si>
  <si>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</si>
  <si>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</si>
  <si>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</si>
  <si>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</si>
  <si>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</si>
  <si>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</si>
  <si>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</si>
  <si>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</si>
  <si>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</si>
  <si>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</si>
  <si>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</si>
  <si>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</si>
  <si>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</si>
  <si>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</si>
  <si>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</si>
  <si>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</si>
  <si>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</si>
  <si>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</si>
  <si>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</si>
  <si>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</si>
  <si>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</si>
  <si>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</si>
  <si>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</si>
  <si>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</si>
  <si>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</si>
  <si>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</si>
  <si>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</si>
  <si>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</si>
  <si>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</si>
  <si>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</si>
  <si>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</si>
  <si>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</si>
  <si>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</si>
  <si>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</si>
  <si>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</si>
  <si>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</si>
  <si>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</si>
  <si>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</si>
  <si>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</si>
  <si>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</si>
  <si>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</si>
  <si>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</si>
  <si>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</si>
  <si>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</si>
  <si>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</si>
  <si>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</si>
  <si>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</si>
  <si>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</si>
  <si>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</si>
  <si>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</si>
  <si>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</si>
  <si>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</si>
  <si>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</si>
  <si>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</si>
  <si>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</si>
  <si>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</si>
  <si>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</si>
  <si>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</si>
  <si>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</si>
  <si>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</si>
  <si>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</si>
  <si>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</si>
  <si>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</si>
  <si>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</si>
  <si>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</si>
  <si>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</si>
  <si>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</si>
  <si>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</si>
  <si>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</si>
  <si>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</si>
  <si>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</si>
  <si>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</si>
  <si>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</si>
  <si>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</si>
  <si>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</si>
  <si>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</si>
  <si>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</si>
  <si>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</si>
  <si>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</si>
  <si>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</si>
  <si>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</si>
  <si>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</si>
  <si>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</si>
  <si>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</si>
  <si>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</si>
  <si>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</si>
  <si>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</si>
  <si>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</si>
  <si>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</si>
  <si>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</si>
  <si>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</si>
  <si>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</si>
  <si>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</si>
  <si>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</si>
  <si>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</si>
  <si>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</si>
  <si>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</si>
  <si>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</si>
  <si>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</si>
  <si>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</si>
  <si>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</si>
  <si>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</si>
  <si>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</si>
  <si>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</si>
  <si>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</si>
  <si>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</si>
  <si>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</si>
  <si>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</si>
  <si>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</si>
  <si>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</si>
  <si>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</si>
  <si>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</si>
  <si>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</si>
  <si>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</si>
  <si>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</si>
  <si>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</si>
  <si>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</si>
  <si>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</si>
  <si>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</si>
  <si>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</si>
  <si>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</si>
  <si>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</si>
  <si>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</si>
  <si>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</si>
  <si>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</si>
  <si>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</si>
  <si>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</si>
  <si>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</si>
  <si>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</si>
  <si>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</si>
  <si>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</si>
  <si>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</si>
  <si>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</si>
  <si>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</si>
  <si>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</si>
  <si>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</si>
  <si>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</si>
  <si>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</si>
  <si>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</si>
  <si>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</si>
  <si>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</si>
  <si>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</si>
  <si>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</si>
  <si>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</si>
  <si>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</si>
  <si>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</si>
  <si>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</si>
  <si>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</si>
  <si>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</si>
  <si>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</si>
  <si>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</si>
  <si>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</si>
  <si>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</si>
  <si>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</si>
  <si>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</si>
  <si>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</si>
  <si>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</si>
  <si>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</si>
  <si>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</si>
  <si>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</si>
  <si>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</si>
  <si>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</si>
  <si>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</si>
  <si>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</si>
  <si>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</si>
  <si>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</si>
  <si>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</si>
  <si>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</si>
  <si>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</si>
  <si>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</si>
  <si>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</si>
  <si>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</si>
  <si>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</si>
  <si>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</si>
  <si>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</si>
  <si>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</si>
  <si>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</si>
  <si>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</si>
  <si>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</si>
  <si>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</si>
  <si>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</si>
  <si>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</si>
  <si>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</si>
  <si>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</si>
  <si>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</si>
  <si>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</si>
  <si>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</si>
  <si>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</si>
  <si>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</si>
  <si>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</si>
  <si>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</si>
  <si>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</si>
  <si>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</si>
  <si>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</si>
  <si>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</si>
  <si>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</si>
  <si>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</si>
  <si>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</si>
  <si>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</si>
  <si>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</si>
  <si>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</si>
  <si>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</si>
  <si>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</si>
  <si>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</si>
  <si>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</si>
  <si>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</si>
  <si>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</si>
  <si>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</si>
  <si>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</si>
  <si>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</si>
  <si>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</si>
  <si>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</si>
  <si>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</si>
  <si>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</si>
  <si>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</si>
  <si>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</si>
  <si>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</si>
  <si>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</si>
  <si>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</si>
  <si>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</si>
  <si>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</si>
  <si>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</si>
  <si>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</si>
  <si>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</si>
  <si>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</si>
  <si>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</si>
  <si>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</si>
  <si>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</si>
  <si>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</si>
  <si>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</si>
  <si>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</si>
  <si>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</si>
  <si>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</si>
  <si>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</si>
  <si>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</si>
  <si>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</si>
  <si>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</si>
  <si>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</si>
  <si>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</si>
  <si>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</si>
  <si>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</si>
  <si>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</si>
  <si>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</si>
  <si>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</si>
  <si>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</si>
  <si>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</si>
  <si>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</si>
  <si>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</si>
  <si>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</si>
  <si>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</si>
  <si>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</si>
  <si>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</si>
  <si>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</si>
  <si>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</si>
  <si>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</si>
  <si>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</si>
  <si>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</si>
  <si>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</si>
  <si>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</si>
  <si>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</si>
  <si>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</si>
  <si>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</si>
  <si>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</si>
  <si>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</si>
  <si>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</si>
  <si>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</si>
  <si>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</si>
  <si>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</si>
  <si>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</si>
  <si>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</si>
  <si>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</si>
  <si>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</si>
  <si>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</si>
  <si>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</si>
  <si>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</si>
  <si>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</si>
  <si>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</si>
  <si>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</si>
  <si>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</si>
  <si>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</si>
  <si>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</si>
  <si>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</si>
  <si>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</si>
  <si>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</si>
  <si>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</si>
  <si>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</si>
  <si>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</si>
  <si>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</si>
  <si>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</si>
  <si>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</si>
  <si>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</si>
  <si>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</si>
  <si>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</si>
  <si>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</si>
  <si>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</si>
  <si>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</si>
  <si>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</si>
  <si>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</si>
  <si>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</si>
  <si>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</si>
  <si>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</si>
  <si>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</si>
  <si>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</si>
  <si>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</si>
  <si>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</si>
  <si>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</si>
  <si>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</si>
  <si>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</si>
  <si>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</si>
  <si>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</si>
  <si>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</si>
  <si>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</si>
  <si>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</si>
  <si>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</si>
  <si>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</si>
  <si>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</si>
  <si>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</si>
  <si>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</si>
  <si>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</si>
  <si>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</si>
  <si>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</si>
  <si>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</si>
  <si>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</si>
  <si>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</si>
  <si>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</si>
  <si>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</si>
  <si>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</si>
  <si>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</si>
  <si>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</si>
  <si>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</si>
  <si>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</si>
  <si>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</si>
  <si>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</si>
  <si>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</si>
  <si>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</si>
  <si>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</si>
  <si>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</si>
  <si>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</si>
  <si>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</si>
  <si>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</si>
  <si>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</si>
  <si>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</si>
  <si>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</si>
  <si>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</si>
  <si>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</si>
  <si>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</si>
  <si>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</si>
  <si>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</si>
  <si>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</si>
  <si>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</si>
  <si>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</si>
  <si>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</si>
  <si>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</si>
  <si>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</si>
  <si>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</si>
  <si>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</si>
  <si>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</si>
  <si>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</si>
  <si>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</si>
  <si>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</si>
  <si>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</si>
  <si>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</si>
  <si>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</si>
  <si>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</si>
  <si>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</si>
  <si>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</si>
  <si>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</si>
  <si>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</si>
  <si>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</si>
  <si>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</si>
  <si>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</si>
  <si>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</si>
  <si>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</si>
  <si>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</si>
  <si>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</si>
  <si>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</si>
  <si>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</si>
  <si>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</si>
  <si>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</si>
  <si>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</si>
  <si>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</si>
  <si>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</si>
  <si>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</si>
  <si>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</si>
  <si>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</si>
  <si>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</si>
  <si>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</si>
  <si>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</si>
  <si>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</si>
  <si>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</si>
  <si>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</si>
  <si>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</si>
  <si>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</si>
  <si>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</si>
  <si>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</si>
  <si>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</si>
  <si>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</si>
  <si>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</si>
  <si>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</si>
  <si>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</si>
  <si>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</si>
  <si>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</si>
  <si>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</si>
  <si>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</si>
  <si>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</si>
  <si>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</si>
  <si>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</si>
  <si>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</si>
  <si>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</si>
  <si>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</si>
  <si>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</si>
  <si>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</si>
  <si>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</si>
  <si>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</si>
  <si>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</si>
  <si>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</si>
  <si>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</si>
  <si>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</si>
  <si>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</si>
  <si>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</si>
  <si>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</si>
  <si>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</si>
  <si>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</si>
  <si>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</si>
  <si>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</si>
  <si>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</si>
  <si>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</si>
  <si>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</si>
  <si>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</si>
  <si>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</si>
  <si>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</si>
  <si>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</si>
  <si>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</si>
  <si>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</si>
  <si>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</si>
  <si>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</si>
  <si>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</si>
  <si>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</si>
  <si>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</si>
  <si>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</si>
  <si>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</si>
  <si>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</si>
  <si>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</si>
  <si>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</si>
  <si>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</si>
  <si>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</si>
  <si>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</si>
  <si>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</si>
  <si>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</si>
  <si>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</si>
  <si>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</si>
  <si>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</si>
  <si>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</si>
  <si>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</si>
  <si>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</si>
  <si>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</si>
  <si>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</si>
  <si>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</si>
  <si>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</si>
  <si>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</si>
  <si>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</si>
  <si>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</si>
  <si>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</si>
  <si>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</si>
  <si>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</si>
  <si>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</si>
  <si>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</si>
  <si>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</si>
  <si>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</si>
  <si>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</si>
  <si>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</si>
  <si>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</si>
  <si>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</si>
  <si>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</si>
  <si>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</si>
  <si>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</si>
  <si>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</si>
  <si>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</si>
  <si>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</si>
  <si>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</si>
  <si>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</si>
  <si>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</si>
  <si>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</si>
  <si>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</si>
  <si>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</si>
  <si>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</si>
  <si>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</si>
  <si>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</si>
  <si>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</si>
  <si>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</si>
  <si>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</si>
  <si>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</si>
  <si>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</si>
  <si>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</si>
  <si>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</si>
  <si>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</si>
  <si>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</si>
  <si>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</si>
  <si>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</si>
  <si>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</si>
  <si>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</si>
  <si>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</si>
  <si>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</si>
  <si>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</si>
  <si>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</si>
  <si>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</si>
  <si>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</si>
  <si>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</si>
  <si>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</si>
  <si>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</si>
  <si>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</si>
  <si>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</si>
  <si>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</si>
  <si>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</si>
  <si>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</si>
  <si>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</si>
  <si>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</si>
  <si>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</si>
  <si>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</si>
  <si>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</si>
  <si>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</si>
  <si>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</si>
  <si>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</si>
  <si>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</si>
  <si>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</si>
  <si>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</si>
  <si>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</si>
  <si>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</si>
  <si>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</si>
  <si>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</si>
  <si>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</si>
  <si>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</si>
  <si>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</si>
  <si>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</si>
  <si>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</si>
  <si>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</si>
  <si>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</si>
  <si>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</si>
  <si>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</si>
  <si>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</si>
  <si>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</si>
  <si>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</si>
  <si>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</si>
  <si>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</si>
  <si>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</si>
  <si>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</si>
  <si>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</si>
  <si>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</si>
  <si>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</si>
  <si>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</si>
  <si>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</si>
  <si>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</si>
  <si>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</si>
  <si>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</si>
  <si>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</si>
  <si>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</si>
  <si>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</si>
  <si>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</si>
  <si>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</si>
  <si>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</si>
  <si>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</si>
  <si>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</si>
  <si>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</si>
  <si>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</si>
  <si>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</si>
  <si>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</si>
  <si>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</si>
  <si>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</si>
  <si>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</si>
  <si>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</si>
  <si>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</si>
  <si>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</si>
  <si>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</si>
  <si>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</si>
  <si>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</si>
  <si>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</si>
  <si>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</si>
  <si>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</si>
  <si>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</si>
  <si>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</si>
  <si>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</si>
  <si>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</si>
  <si>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</si>
  <si>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</si>
  <si>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</si>
  <si>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</si>
  <si>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</si>
  <si>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</si>
  <si>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</si>
  <si>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</si>
  <si>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</si>
  <si>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</si>
  <si>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</si>
  <si>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</si>
  <si>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</si>
  <si>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</si>
  <si>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</si>
  <si>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</si>
  <si>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</si>
  <si>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</si>
  <si>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</si>
  <si>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</si>
  <si>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</si>
  <si>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</si>
  <si>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</si>
  <si>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</si>
  <si>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</si>
  <si>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</si>
  <si>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</si>
  <si>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</si>
  <si>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</si>
  <si>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</si>
  <si>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</si>
  <si>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</si>
  <si>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</si>
  <si>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</si>
  <si>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</si>
  <si>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</si>
  <si>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</si>
  <si>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</si>
  <si>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</si>
  <si>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</si>
  <si>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</si>
  <si>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</si>
  <si>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</si>
  <si>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</si>
  <si>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</si>
  <si>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</si>
  <si>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</si>
  <si>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</si>
  <si>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</si>
  <si>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</si>
  <si>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</si>
  <si>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</si>
  <si>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</si>
  <si>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</si>
  <si>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</si>
  <si>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</si>
  <si>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</si>
  <si>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</si>
  <si>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</si>
  <si>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</si>
  <si>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</si>
  <si>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</si>
  <si>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</si>
  <si>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</si>
  <si>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</si>
  <si>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</si>
  <si>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</si>
  <si>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</si>
  <si>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</si>
  <si>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</si>
  <si>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</si>
  <si>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</si>
  <si>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</si>
  <si>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</si>
  <si>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</si>
  <si>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</si>
  <si>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</si>
  <si>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</si>
  <si>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</si>
  <si>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</si>
  <si>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</si>
  <si>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</si>
  <si>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</si>
  <si>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</si>
  <si>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</si>
  <si>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</si>
  <si>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</si>
  <si>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</si>
  <si>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</si>
  <si>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</si>
  <si>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</si>
  <si>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</si>
  <si>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</si>
  <si>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</si>
  <si>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</si>
  <si>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</si>
  <si>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</si>
  <si>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</si>
  <si>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</si>
  <si>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</si>
  <si>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</si>
  <si>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</si>
  <si>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</si>
  <si>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</si>
  <si>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</si>
  <si>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</si>
  <si>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</si>
  <si>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</si>
  <si>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</si>
  <si>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</si>
  <si>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</si>
  <si>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</si>
  <si>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</si>
  <si>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</si>
  <si>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</si>
  <si>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</si>
  <si>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</si>
  <si>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</si>
  <si>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</si>
  <si>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</si>
  <si>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</si>
  <si>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</si>
  <si>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</si>
  <si>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</si>
  <si>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</si>
  <si>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</si>
  <si>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</si>
  <si>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</si>
  <si>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</si>
  <si>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</si>
  <si>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</si>
  <si>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</si>
  <si>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</si>
  <si>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</si>
  <si>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</si>
  <si>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</si>
  <si>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</si>
  <si>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</si>
  <si>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</si>
  <si>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</si>
  <si>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</si>
  <si>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</si>
  <si>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</si>
  <si>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</si>
  <si>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</si>
  <si>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</si>
  <si>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</si>
  <si>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</si>
  <si>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</si>
  <si>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</si>
  <si>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</si>
  <si>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</si>
  <si>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</si>
  <si>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</si>
  <si>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</si>
  <si>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</si>
  <si>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</si>
  <si>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</si>
  <si>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</si>
  <si>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</si>
  <si>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</si>
  <si>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</si>
  <si>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</si>
  <si>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</si>
  <si>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</si>
  <si>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</si>
  <si>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</si>
  <si>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</si>
  <si>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</si>
  <si>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</si>
  <si>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</si>
  <si>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</si>
  <si>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</si>
  <si>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</si>
  <si>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</si>
  <si>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</si>
  <si>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</si>
  <si>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</si>
  <si>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</si>
  <si>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</si>
  <si>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</si>
  <si>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</si>
  <si>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</si>
  <si>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</si>
  <si>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</si>
  <si>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</si>
  <si>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</si>
  <si>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</si>
  <si>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</si>
  <si>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</si>
  <si>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</si>
  <si>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</si>
  <si>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</si>
  <si>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</si>
  <si>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</si>
  <si>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</si>
  <si>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</si>
  <si>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</si>
  <si>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</si>
  <si>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</si>
  <si>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</si>
  <si>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</si>
  <si>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</si>
  <si>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</si>
  <si>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</si>
  <si>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</si>
  <si>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</si>
  <si>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</si>
  <si>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</si>
  <si>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</si>
  <si>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</si>
  <si>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</si>
  <si>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</si>
  <si>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</si>
  <si>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</si>
  <si>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</si>
  <si>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</si>
  <si>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</si>
  <si>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</si>
  <si>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</si>
  <si>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</si>
  <si>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</si>
  <si>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</si>
  <si>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</si>
  <si>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</si>
  <si>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</si>
  <si>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</si>
  <si>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</si>
  <si>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</si>
  <si>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</si>
  <si>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</si>
  <si>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</si>
  <si>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</si>
  <si>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</si>
  <si>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</si>
  <si>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</si>
  <si>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</si>
  <si>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</si>
  <si>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</si>
  <si>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</si>
  <si>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</si>
  <si>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</si>
  <si>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</si>
  <si>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</si>
  <si>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</si>
  <si>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</si>
  <si>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</si>
  <si>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</si>
  <si>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</si>
  <si>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</si>
  <si>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</si>
  <si>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</si>
  <si>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</si>
  <si>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</si>
  <si>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</si>
  <si>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</si>
  <si>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</si>
  <si>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</si>
  <si>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</si>
  <si>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</si>
  <si>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</si>
  <si>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</si>
  <si>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</si>
  <si>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</si>
  <si>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</si>
  <si>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</si>
  <si>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</si>
  <si>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</si>
  <si>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</si>
  <si>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</si>
  <si>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</si>
  <si>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</si>
  <si>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</si>
  <si>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</si>
  <si>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</si>
  <si>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</si>
  <si>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</si>
  <si>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</si>
  <si>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</si>
  <si>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</si>
  <si>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</si>
  <si>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</si>
  <si>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</si>
  <si>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</si>
  <si>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</si>
  <si>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</si>
  <si>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</si>
  <si>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</si>
  <si>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</si>
  <si>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</si>
  <si>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</si>
  <si>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</si>
  <si>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</si>
  <si>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</si>
  <si>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</si>
  <si>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</si>
  <si>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</si>
  <si>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</si>
  <si>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</si>
  <si>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</si>
  <si>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</si>
  <si>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</si>
  <si>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</si>
  <si>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</si>
  <si>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</si>
  <si>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</si>
  <si>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</si>
  <si>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</si>
  <si>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</si>
  <si>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</si>
  <si>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</si>
  <si>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</si>
  <si>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</si>
  <si>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</si>
  <si>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</si>
  <si>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</si>
  <si>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</si>
  <si>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</si>
  <si>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</si>
  <si>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</si>
  <si>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</si>
  <si>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</si>
  <si>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</si>
  <si>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</si>
  <si>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</si>
  <si>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</si>
  <si>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</si>
  <si>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</si>
  <si>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</si>
  <si>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</si>
  <si>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</si>
  <si>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</si>
  <si>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</si>
  <si>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</si>
  <si>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</si>
  <si>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</si>
  <si>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</si>
  <si>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</si>
  <si>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</si>
  <si>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</si>
  <si>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</si>
  <si>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</si>
  <si>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</si>
  <si>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</si>
  <si>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</si>
  <si>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</si>
  <si>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</si>
  <si>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</si>
  <si>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</si>
  <si>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</si>
  <si>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</si>
  <si>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</si>
  <si>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</si>
  <si>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</si>
  <si>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</si>
  <si>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</si>
  <si>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</si>
  <si>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</si>
  <si>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</si>
  <si>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</si>
  <si>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</si>
  <si>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</si>
  <si>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</si>
  <si>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</si>
  <si>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</si>
  <si>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</si>
  <si>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</si>
  <si>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</si>
  <si>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</si>
  <si>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</si>
  <si>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</si>
  <si>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</si>
  <si>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</si>
  <si>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</si>
  <si>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</si>
  <si>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</si>
  <si>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</si>
  <si>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</si>
  <si>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</si>
  <si>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</si>
  <si>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</si>
  <si>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</si>
  <si>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</si>
  <si>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</si>
  <si>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</si>
  <si>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</si>
  <si>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</si>
  <si>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</si>
  <si>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</si>
  <si>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</si>
  <si>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</si>
  <si>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</si>
  <si>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</si>
  <si>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</si>
  <si>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</si>
  <si>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</si>
  <si>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</si>
  <si>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</si>
  <si>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</si>
  <si>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</si>
  <si>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</si>
  <si>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</si>
  <si>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</si>
  <si>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</si>
  <si>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</si>
  <si>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</si>
  <si>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</si>
  <si>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</si>
  <si>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</si>
  <si>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</si>
  <si>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</si>
  <si>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</si>
  <si>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</si>
  <si>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</si>
  <si>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</si>
  <si>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</si>
  <si>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</si>
  <si>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</si>
  <si>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</si>
  <si>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</si>
  <si>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</si>
  <si>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</si>
  <si>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</si>
  <si>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</si>
  <si>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</si>
  <si>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</si>
  <si>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</si>
  <si>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</si>
  <si>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</si>
  <si>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</si>
  <si>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</si>
  <si>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</si>
  <si>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</si>
  <si>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</si>
  <si>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</si>
  <si>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</si>
  <si>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</si>
  <si>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</si>
  <si>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</si>
  <si>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</si>
  <si>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</si>
  <si>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</si>
  <si>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</si>
  <si>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</si>
  <si>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</si>
  <si>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</si>
  <si>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</si>
  <si>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</si>
  <si>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</si>
  <si>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</si>
  <si>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</si>
  <si>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</si>
  <si>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</si>
  <si>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</si>
  <si>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</si>
  <si>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</si>
  <si>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</si>
  <si>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</si>
  <si>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</si>
  <si>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</si>
  <si>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</si>
  <si>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</si>
  <si>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</si>
  <si>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</si>
  <si>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</si>
  <si>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</si>
  <si>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</si>
  <si>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</si>
  <si>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</si>
  <si>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</si>
  <si>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</si>
  <si>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</si>
  <si>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</si>
  <si>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</si>
  <si>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</si>
  <si>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</si>
  <si>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</si>
  <si>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</si>
  <si>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</si>
  <si>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</si>
  <si>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</si>
  <si>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</si>
  <si>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</si>
  <si>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</si>
  <si>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</si>
  <si>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</si>
  <si>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</si>
  <si>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</si>
  <si>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</si>
  <si>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</si>
  <si>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</si>
  <si>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</si>
  <si>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</si>
  <si>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</si>
  <si>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</si>
  <si>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</si>
  <si>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</si>
  <si>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</si>
  <si>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</si>
  <si>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</si>
  <si>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</si>
  <si>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</si>
  <si>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</si>
  <si>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</si>
  <si>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</si>
  <si>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</si>
  <si>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</si>
  <si>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</si>
  <si>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</si>
  <si>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</si>
  <si>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</si>
  <si>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</si>
  <si>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</si>
  <si>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</si>
  <si>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</si>
  <si>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</si>
  <si>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</si>
  <si>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</si>
  <si>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</si>
  <si>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</si>
  <si>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</si>
  <si>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</si>
  <si>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</si>
  <si>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</si>
  <si>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</si>
  <si>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</si>
  <si>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</si>
  <si>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</si>
  <si>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</si>
  <si>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</si>
  <si>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</si>
  <si>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</si>
  <si>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</si>
  <si>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</si>
  <si>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</si>
  <si>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</si>
  <si>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</si>
  <si>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</si>
  <si>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</si>
  <si>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</si>
  <si>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</si>
  <si>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</si>
  <si>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</si>
  <si>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</si>
  <si>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</si>
  <si>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</si>
  <si>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</si>
  <si>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</si>
  <si>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</si>
  <si>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</si>
  <si>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</si>
  <si>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</si>
  <si>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</si>
  <si>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</si>
  <si>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</si>
  <si>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</si>
  <si>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</si>
  <si>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</si>
  <si>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</si>
  <si>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</si>
  <si>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</si>
  <si>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</si>
  <si>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</si>
  <si>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</si>
  <si>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</si>
  <si>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</si>
  <si>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</si>
  <si>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</si>
  <si>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</si>
  <si>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</si>
  <si>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</si>
  <si>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</si>
  <si>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</si>
  <si>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</si>
  <si>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</si>
  <si>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</si>
  <si>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</si>
  <si>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</si>
  <si>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</si>
  <si>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</si>
  <si>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</si>
  <si>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</si>
  <si>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</si>
  <si>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</si>
  <si>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</si>
  <si>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</si>
  <si>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</si>
  <si>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</si>
  <si>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</si>
  <si>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</si>
  <si>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</si>
  <si>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</si>
  <si>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</si>
  <si>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</si>
  <si>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</si>
  <si>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</si>
  <si>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</si>
  <si>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</si>
  <si>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</si>
  <si>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</si>
  <si>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</si>
  <si>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</si>
  <si>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</si>
  <si>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</si>
  <si>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</si>
  <si>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</si>
  <si>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</si>
  <si>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</si>
  <si>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</si>
  <si>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</si>
  <si>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</si>
  <si>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</si>
  <si>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</si>
  <si>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</si>
  <si>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</si>
  <si>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</si>
  <si>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</si>
  <si>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</si>
  <si>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</si>
  <si>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</si>
  <si>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</si>
  <si>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</si>
  <si>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</si>
  <si>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</si>
  <si>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</si>
  <si>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</si>
  <si>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</si>
  <si>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</si>
  <si>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</si>
  <si>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</si>
  <si>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</si>
  <si>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</si>
  <si>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</si>
  <si>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</si>
  <si>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</si>
  <si>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</si>
  <si>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</si>
  <si>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</si>
  <si>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</si>
  <si>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</si>
  <si>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</si>
  <si>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</si>
  <si>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</si>
  <si>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</si>
  <si>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</si>
  <si>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</si>
  <si>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</si>
  <si>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</si>
  <si>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</si>
  <si>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</si>
  <si>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</si>
  <si>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</si>
  <si>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</si>
  <si>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</si>
  <si>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</si>
  <si>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</si>
  <si>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</si>
  <si>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</si>
  <si>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</si>
  <si>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</si>
  <si>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</si>
  <si>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</si>
  <si>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</si>
  <si>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</si>
  <si>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</si>
  <si>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</si>
  <si>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</si>
  <si>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</si>
  <si>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</si>
  <si>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</si>
  <si>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</si>
  <si>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</si>
  <si>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</si>
  <si>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</si>
  <si>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</si>
  <si>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</si>
  <si>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</si>
  <si>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</si>
  <si>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</si>
  <si>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</si>
  <si>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</si>
  <si>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</si>
  <si>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</si>
  <si>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</si>
  <si>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</si>
  <si>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</si>
  <si>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</si>
  <si>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</si>
  <si>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</si>
  <si>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</si>
  <si>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</si>
  <si>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</si>
  <si>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</si>
  <si>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</si>
  <si>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</si>
  <si>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</si>
  <si>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</si>
  <si>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</si>
  <si>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</si>
  <si>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</si>
  <si>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</si>
  <si>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</si>
  <si>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</si>
  <si>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</si>
  <si>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</si>
  <si>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</si>
  <si>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</si>
  <si>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</si>
  <si>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</si>
  <si>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</si>
  <si>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</si>
  <si>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</si>
  <si>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</si>
  <si>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</si>
  <si>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</si>
  <si>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</si>
  <si>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</si>
  <si>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</si>
  <si>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</si>
  <si>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</si>
  <si>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</si>
  <si>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</si>
  <si>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</si>
  <si>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</si>
  <si>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</si>
  <si>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</si>
  <si>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</si>
  <si>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</si>
  <si>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</si>
  <si>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</si>
  <si>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</si>
  <si>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</si>
  <si>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</si>
  <si>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</si>
  <si>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</si>
  <si>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</si>
  <si>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</si>
  <si>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</si>
  <si>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</si>
  <si>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</si>
  <si>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</si>
  <si>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</si>
  <si>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</si>
  <si>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</si>
  <si>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</si>
  <si>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</si>
  <si>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</si>
  <si>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</si>
  <si>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</si>
  <si>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</si>
  <si>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</si>
  <si>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</si>
  <si>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</si>
  <si>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</si>
  <si>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</si>
  <si>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</si>
  <si>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</si>
  <si>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</si>
  <si>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</si>
  <si>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</si>
  <si>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</si>
  <si>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</si>
  <si>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</si>
  <si>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</si>
  <si>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</si>
  <si>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</si>
  <si>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</si>
  <si>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</si>
  <si>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</si>
  <si>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</si>
  <si>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</si>
  <si>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</si>
  <si>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</si>
  <si>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</si>
  <si>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</si>
  <si>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</si>
  <si>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</si>
  <si>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</si>
  <si>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</si>
  <si>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</si>
  <si>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</si>
  <si>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</si>
  <si>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</si>
  <si>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</si>
  <si>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</si>
  <si>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</si>
  <si>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</si>
  <si>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</si>
  <si>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</si>
  <si>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</si>
  <si>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</si>
  <si>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</si>
  <si>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</si>
  <si>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</si>
  <si>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</si>
  <si>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</si>
  <si>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</si>
  <si>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</si>
  <si>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</si>
  <si>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</si>
  <si>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</si>
  <si>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</si>
  <si>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</si>
  <si>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</si>
  <si>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</si>
  <si>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</si>
  <si>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</si>
  <si>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</si>
  <si>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</si>
  <si>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</si>
  <si>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</si>
  <si>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</si>
  <si>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</si>
  <si>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</si>
  <si>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</si>
  <si>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</si>
  <si>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</si>
  <si>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</si>
  <si>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</si>
  <si>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</si>
  <si>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</si>
  <si>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</si>
  <si>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</si>
  <si>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</si>
  <si>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</si>
  <si>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</si>
  <si>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</si>
  <si>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</si>
  <si>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</si>
  <si>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</si>
  <si>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</si>
  <si>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</si>
  <si>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</si>
  <si>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</si>
  <si>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</si>
  <si>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</si>
  <si>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</si>
  <si>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</si>
  <si>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</si>
  <si>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</si>
  <si>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</si>
  <si>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</si>
  <si>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</si>
  <si>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</si>
  <si>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</si>
  <si>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</si>
  <si>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</si>
  <si>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</si>
  <si>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</si>
  <si>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</si>
  <si>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</si>
  <si>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</si>
  <si>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</si>
  <si>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</si>
  <si>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</si>
  <si>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</si>
  <si>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</si>
  <si>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</si>
  <si>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</si>
  <si>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</si>
  <si>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</si>
  <si>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</si>
  <si>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</si>
  <si>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</si>
  <si>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</si>
  <si>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</si>
  <si>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</si>
  <si>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</si>
  <si>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</si>
  <si>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</si>
  <si>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</si>
  <si>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</si>
  <si>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</si>
  <si>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</si>
  <si>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</si>
  <si>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</si>
  <si>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</si>
  <si>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</si>
  <si>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</si>
  <si>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</si>
  <si>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</si>
  <si>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</si>
  <si>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</si>
  <si>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</si>
  <si>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</si>
  <si>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</si>
  <si>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</si>
  <si>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</si>
  <si>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</si>
  <si>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</si>
  <si>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</si>
  <si>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</si>
  <si>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</si>
  <si>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</si>
  <si>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</si>
  <si>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</si>
  <si>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</si>
  <si>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</si>
  <si>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</si>
  <si>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</si>
  <si>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</si>
  <si>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</si>
  <si>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</si>
  <si>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</si>
  <si>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</si>
  <si>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</si>
  <si>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</si>
  <si>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</si>
  <si>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</si>
  <si>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</si>
  <si>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</si>
  <si>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</si>
  <si>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</si>
  <si>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</si>
  <si>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</si>
  <si>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</si>
  <si>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</si>
  <si>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</si>
  <si>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</si>
  <si>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</si>
  <si>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</si>
  <si>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</si>
  <si>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</si>
  <si>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</si>
  <si>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</si>
  <si>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</si>
  <si>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</si>
  <si>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</si>
  <si>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</si>
  <si>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</si>
  <si>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</si>
  <si>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</si>
  <si>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</si>
  <si>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</si>
  <si>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</si>
  <si>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</si>
  <si>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</si>
  <si>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</si>
  <si>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</si>
  <si>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</si>
  <si>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</si>
  <si>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</si>
  <si>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</si>
  <si>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</si>
  <si>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</si>
  <si>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</si>
  <si>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</si>
  <si>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</si>
  <si>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</si>
  <si>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</si>
  <si>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</si>
  <si>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</si>
  <si>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</si>
  <si>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</si>
  <si>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</si>
  <si>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</si>
  <si>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</si>
  <si>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</si>
  <si>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</si>
  <si>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</si>
  <si>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</si>
  <si>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</si>
  <si>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</si>
  <si>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</si>
  <si>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</si>
  <si>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</si>
  <si>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</si>
  <si>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</si>
  <si>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</si>
  <si>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</si>
  <si>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</si>
  <si>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</si>
  <si>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</si>
  <si>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</si>
  <si>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</si>
  <si>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</si>
  <si>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</si>
  <si>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</si>
  <si>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</si>
  <si>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</si>
  <si>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</si>
  <si>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</si>
  <si>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</si>
  <si>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</si>
  <si>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</si>
  <si>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</si>
  <si>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</si>
  <si>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</si>
  <si>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</si>
  <si>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</si>
  <si>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</si>
  <si>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</si>
  <si>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</si>
  <si>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</si>
  <si>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</si>
  <si>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</si>
  <si>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</si>
  <si>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</si>
  <si>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</si>
  <si>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</si>
  <si>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</si>
  <si>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</si>
  <si>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</si>
  <si>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</si>
  <si>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</si>
  <si>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</si>
  <si>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</si>
  <si>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</si>
  <si>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</si>
  <si>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</si>
  <si>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</si>
  <si>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</si>
  <si>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</si>
  <si>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</si>
  <si>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</si>
  <si>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</si>
  <si>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</si>
  <si>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</si>
  <si>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</si>
  <si>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</si>
  <si>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</si>
  <si>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</si>
  <si>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</si>
  <si>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</si>
  <si>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</si>
  <si>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</si>
  <si>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</si>
  <si>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</si>
  <si>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</si>
  <si>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</si>
  <si>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</si>
  <si>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</si>
  <si>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</si>
  <si>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</si>
  <si>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</si>
  <si>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</si>
  <si>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</si>
  <si>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</si>
  <si>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</si>
  <si>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</si>
  <si>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</si>
  <si>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</si>
  <si>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</si>
  <si>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</si>
  <si>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</si>
  <si>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</si>
  <si>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</si>
  <si>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</si>
  <si>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</si>
  <si>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</si>
  <si>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</si>
  <si>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</si>
  <si>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</si>
  <si>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</si>
  <si>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</si>
  <si>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</si>
  <si>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</si>
  <si>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</si>
  <si>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</si>
  <si>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</si>
  <si>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</si>
  <si>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</si>
  <si>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</si>
  <si>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</si>
  <si>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</si>
  <si>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</si>
  <si>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</si>
  <si>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</si>
  <si>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</si>
  <si>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</si>
  <si>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</si>
  <si>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</si>
  <si>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</si>
  <si>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</si>
  <si>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</si>
  <si>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</si>
  <si>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</si>
  <si>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</si>
  <si>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</si>
  <si>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</si>
  <si>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</si>
  <si>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</si>
  <si>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</si>
  <si>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</si>
  <si>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</si>
  <si>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</si>
  <si>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</si>
  <si>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</si>
  <si>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</si>
  <si>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</si>
  <si>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</si>
  <si>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</si>
  <si>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</si>
  <si>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</si>
  <si>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</si>
  <si>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</si>
  <si>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</si>
  <si>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</si>
  <si>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</si>
  <si>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</si>
  <si>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</si>
  <si>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</si>
  <si>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</si>
  <si>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</si>
  <si>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</si>
  <si>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</si>
  <si>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</si>
  <si>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</si>
  <si>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</si>
  <si>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</si>
  <si>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</si>
  <si>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</si>
  <si>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</si>
  <si>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</si>
  <si>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</si>
  <si>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</si>
  <si>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</si>
  <si>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</si>
  <si>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</si>
  <si>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</si>
  <si>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</si>
  <si>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</si>
  <si>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</si>
  <si>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</si>
  <si>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</si>
  <si>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</si>
  <si>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</si>
  <si>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</si>
  <si>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</si>
  <si>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</si>
  <si>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</si>
  <si>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</si>
  <si>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</si>
  <si>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</si>
  <si>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</si>
  <si>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</si>
  <si>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</si>
  <si>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</si>
  <si>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</si>
  <si>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</si>
  <si>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</si>
  <si>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</si>
  <si>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</si>
  <si>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</si>
  <si>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</si>
  <si>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</si>
  <si>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</si>
  <si>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</si>
  <si>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</si>
  <si>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</si>
  <si>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</si>
  <si>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</si>
  <si>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</si>
  <si>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</si>
  <si>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</si>
  <si>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</si>
  <si>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</si>
  <si>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</si>
  <si>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</si>
  <si>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</si>
  <si>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</si>
  <si>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</si>
  <si>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</si>
  <si>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</si>
  <si>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</si>
  <si>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</si>
  <si>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</si>
  <si>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</si>
  <si>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</si>
  <si>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</si>
  <si>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</si>
  <si>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</si>
  <si>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</si>
  <si>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</si>
  <si>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</si>
  <si>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</si>
  <si>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</si>
  <si>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</si>
  <si>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</si>
  <si>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</si>
  <si>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</si>
  <si>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</si>
  <si>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</si>
  <si>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</si>
  <si>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</si>
  <si>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</si>
  <si>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</si>
  <si>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</si>
  <si>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</si>
  <si>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</si>
  <si>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</si>
  <si>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</si>
  <si>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</si>
  <si>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</si>
  <si>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</si>
  <si>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</si>
  <si>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</si>
  <si>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</si>
  <si>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</si>
  <si>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</si>
  <si>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</si>
  <si>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</si>
  <si>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</si>
  <si>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</si>
  <si>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</si>
  <si>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</si>
  <si>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</si>
  <si>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</si>
  <si>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</si>
  <si>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</si>
  <si>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</si>
  <si>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</si>
  <si>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</si>
  <si>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</si>
  <si>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</si>
  <si>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</si>
  <si>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</si>
  <si>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</si>
  <si>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</si>
  <si>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</si>
  <si>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</si>
  <si>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</si>
  <si>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</si>
  <si>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</si>
  <si>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</si>
  <si>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</si>
  <si>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</si>
  <si>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</si>
  <si>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</si>
  <si>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</si>
  <si>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</si>
  <si>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</si>
  <si>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</si>
  <si>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</si>
  <si>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</si>
  <si>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</si>
  <si>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</si>
  <si>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</si>
  <si>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</si>
  <si>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</si>
  <si>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</si>
  <si>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</si>
  <si>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</si>
  <si>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</si>
  <si>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</si>
  <si>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</si>
  <si>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</si>
  <si>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</si>
  <si>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</si>
  <si>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</si>
  <si>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</si>
  <si>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</si>
  <si>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</si>
  <si>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</si>
  <si>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</si>
  <si>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</si>
  <si>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</si>
  <si>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</si>
  <si>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</si>
  <si>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</si>
  <si>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</si>
  <si>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</si>
  <si>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</si>
  <si>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</si>
  <si>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</si>
  <si>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</si>
  <si>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</si>
  <si>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</si>
  <si>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</si>
  <si>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</si>
  <si>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</si>
  <si>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</si>
  <si>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</si>
  <si>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</si>
  <si>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</si>
  <si>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</si>
  <si>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</si>
  <si>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</si>
  <si>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</si>
  <si>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</si>
  <si>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</si>
  <si>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</si>
  <si>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</si>
  <si>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</si>
  <si>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</si>
  <si>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</si>
  <si>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</si>
  <si>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</si>
  <si>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</si>
  <si>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</si>
  <si>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</si>
  <si>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</si>
  <si>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</si>
  <si>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</si>
  <si>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</si>
  <si>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</si>
  <si>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</si>
  <si>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</si>
  <si>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</si>
  <si>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</si>
  <si>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</si>
  <si>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</si>
  <si>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</si>
  <si>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</si>
  <si>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</si>
  <si>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</si>
  <si>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</si>
  <si>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</si>
  <si>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</si>
  <si>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</si>
  <si>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</si>
  <si>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</si>
  <si>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</si>
  <si>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</si>
  <si>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</si>
  <si>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</si>
  <si>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</si>
  <si>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</si>
  <si>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</si>
  <si>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</si>
  <si>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</si>
  <si>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</si>
  <si>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</si>
  <si>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</si>
  <si>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</si>
  <si>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</si>
  <si>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</si>
  <si>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</si>
  <si>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</si>
  <si>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</si>
  <si>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</si>
  <si>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</si>
  <si>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</si>
  <si>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</si>
  <si>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</si>
  <si>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</si>
  <si>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</si>
  <si>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</si>
  <si>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</si>
  <si>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</si>
  <si>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</si>
  <si>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</si>
  <si>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</si>
  <si>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</si>
  <si>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</si>
  <si>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</si>
  <si>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</si>
  <si>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</si>
  <si>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</si>
  <si>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</si>
  <si>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</si>
  <si>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</si>
  <si>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</si>
  <si>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</si>
  <si>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</si>
  <si>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</si>
  <si>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</si>
  <si>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</si>
  <si>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</si>
  <si>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</si>
  <si>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</si>
  <si>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</si>
  <si>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</si>
  <si>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</si>
  <si>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</si>
  <si>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</si>
  <si>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</si>
  <si>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</si>
  <si>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</si>
  <si>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</si>
  <si>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</si>
  <si>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</si>
  <si>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</si>
  <si>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</si>
  <si>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</si>
  <si>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</si>
  <si>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</si>
  <si>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</si>
  <si>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</si>
  <si>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</si>
  <si>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</si>
  <si>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</si>
  <si>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</si>
  <si>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</si>
  <si>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</si>
  <si>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</si>
  <si>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</si>
  <si>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</si>
  <si>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</si>
  <si>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</si>
  <si>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</si>
  <si>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</si>
  <si>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</si>
  <si>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</si>
  <si>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</si>
  <si>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</si>
  <si>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</si>
  <si>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</si>
  <si>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</si>
  <si>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</si>
  <si>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</si>
  <si>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</si>
  <si>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</si>
  <si>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</si>
  <si>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</si>
  <si>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</si>
  <si>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</si>
  <si>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</si>
  <si>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</si>
  <si>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</si>
  <si>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</si>
  <si>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</si>
  <si>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</si>
  <si>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</si>
  <si>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</si>
  <si>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</si>
  <si>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</si>
  <si>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</si>
  <si>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</si>
  <si>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</si>
  <si>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</si>
  <si>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</si>
  <si>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</si>
  <si>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</si>
  <si>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</si>
  <si>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</si>
  <si>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</si>
  <si>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</si>
  <si>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</si>
  <si>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</si>
  <si>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</si>
  <si>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</si>
  <si>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</si>
  <si>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</si>
  <si>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</si>
  <si>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</si>
  <si>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</si>
  <si>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</si>
  <si>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</si>
  <si>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</si>
  <si>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</si>
  <si>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</si>
  <si>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</si>
  <si>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</si>
  <si>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</si>
  <si>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</si>
  <si>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</si>
  <si>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</si>
  <si>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</si>
  <si>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</si>
  <si>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</si>
  <si>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</si>
  <si>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</si>
  <si>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</si>
  <si>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</si>
  <si>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</si>
  <si>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</si>
  <si>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</si>
  <si>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</si>
  <si>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</si>
  <si>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</si>
  <si>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</si>
  <si>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</si>
  <si>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</si>
  <si>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</si>
  <si>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</si>
  <si>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</si>
  <si>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</si>
  <si>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</si>
  <si>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</si>
  <si>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</si>
  <si>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</si>
  <si>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</si>
  <si>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</si>
  <si>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</si>
  <si>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</si>
  <si>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</si>
  <si>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</si>
  <si>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</si>
  <si>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</si>
  <si>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</si>
  <si>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</si>
  <si>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</si>
  <si>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</si>
  <si>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</si>
  <si>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</si>
  <si>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</si>
  <si>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</si>
  <si>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</si>
  <si>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</si>
  <si>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</si>
  <si>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</si>
  <si>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</si>
  <si>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</si>
  <si>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</si>
  <si>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</si>
  <si>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</si>
  <si>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</si>
  <si>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</si>
  <si>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</si>
  <si>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</si>
  <si>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</si>
  <si>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</si>
  <si>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</si>
  <si>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</si>
  <si>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</si>
  <si>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</si>
  <si>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</si>
  <si>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</si>
  <si>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</si>
  <si>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</si>
  <si>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</si>
  <si>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</si>
  <si>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</si>
  <si>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</si>
  <si>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</si>
  <si>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</si>
  <si>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</si>
  <si>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</si>
  <si>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</si>
  <si>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</si>
  <si>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</si>
  <si>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</si>
  <si>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</si>
  <si>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</si>
  <si>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</si>
  <si>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</si>
  <si>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</si>
  <si>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</si>
  <si>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</si>
  <si>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</si>
  <si>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</si>
  <si>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</si>
  <si>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</si>
  <si>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</si>
  <si>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</si>
  <si>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</si>
  <si>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</si>
  <si>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</si>
  <si>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</si>
  <si>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</si>
  <si>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</si>
  <si>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</si>
  <si>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</si>
  <si>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</si>
  <si>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</si>
  <si>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</si>
  <si>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</si>
  <si>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</si>
  <si>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</si>
  <si>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</si>
  <si>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</si>
  <si>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</si>
  <si>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</si>
  <si>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</si>
  <si>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</si>
  <si>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</si>
  <si>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</si>
  <si>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</si>
  <si>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</si>
  <si>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</si>
  <si>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</si>
  <si>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</si>
  <si>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</si>
  <si>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</si>
  <si>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</si>
  <si>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</si>
  <si>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</si>
  <si>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</si>
  <si>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</si>
  <si>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</si>
  <si>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</si>
  <si>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</si>
  <si>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</si>
  <si>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</si>
  <si>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</si>
  <si>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</si>
  <si>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</si>
  <si>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</si>
  <si>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</si>
  <si>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</si>
  <si>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</si>
  <si>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</si>
  <si>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</si>
  <si>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</si>
  <si>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</si>
  <si>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</si>
  <si>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</si>
  <si>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</si>
  <si>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</si>
  <si>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</si>
  <si>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</si>
  <si>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</si>
  <si>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</si>
  <si>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</si>
  <si>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</si>
  <si>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</si>
  <si>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</si>
  <si>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</si>
  <si>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</si>
  <si>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</si>
  <si>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</si>
  <si>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</si>
  <si>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</si>
  <si>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</si>
  <si>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</si>
  <si>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</si>
  <si>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</si>
  <si>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</si>
  <si>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</si>
  <si>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</si>
  <si>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</si>
  <si>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</si>
  <si>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</si>
  <si>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</si>
  <si>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</si>
  <si>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</si>
  <si>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</si>
  <si>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</si>
  <si>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</si>
  <si>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</si>
  <si>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</si>
  <si>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</si>
  <si>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</si>
  <si>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</si>
  <si>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</si>
  <si>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</si>
  <si>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</si>
  <si>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</si>
  <si>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</si>
  <si>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</si>
  <si>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</si>
  <si>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</si>
  <si>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</si>
  <si>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</si>
  <si>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</si>
  <si>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</si>
  <si>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</si>
  <si>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</si>
  <si>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</si>
  <si>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</si>
  <si>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</si>
  <si>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</si>
  <si>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</si>
  <si>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</si>
  <si>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</si>
  <si>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</si>
  <si>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</si>
  <si>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</si>
  <si>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</si>
  <si>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</si>
  <si>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</si>
  <si>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</si>
  <si>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</si>
  <si>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</si>
  <si>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</si>
  <si>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</si>
  <si>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</si>
  <si>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</si>
  <si>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</si>
  <si>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</si>
  <si>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</si>
  <si>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</si>
  <si>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</si>
  <si>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</si>
  <si>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</si>
  <si>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</si>
  <si>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</si>
  <si>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</si>
  <si>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</si>
  <si>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</si>
  <si>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</si>
  <si>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</si>
  <si>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</si>
  <si>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</si>
  <si>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</si>
  <si>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</si>
  <si>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</si>
  <si>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</si>
  <si>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</si>
  <si>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</si>
  <si>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</si>
  <si>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</si>
  <si>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</si>
  <si>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</si>
  <si>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</si>
  <si>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</si>
  <si>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</si>
  <si>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</si>
  <si>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</si>
  <si>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</si>
  <si>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</si>
  <si>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</si>
  <si>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</si>
  <si>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</si>
  <si>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</si>
  <si>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</si>
  <si>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</si>
  <si>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</si>
  <si>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</si>
  <si>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</si>
  <si>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</si>
  <si>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</si>
  <si>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</si>
  <si>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</si>
  <si>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</si>
  <si>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</si>
  <si>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</si>
  <si>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</si>
  <si>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</si>
  <si>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</si>
  <si>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</si>
  <si>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</si>
  <si>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</si>
  <si>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</si>
  <si>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</si>
  <si>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</si>
  <si>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</si>
  <si>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</si>
  <si>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</si>
  <si>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</si>
  <si>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</si>
  <si>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</si>
  <si>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</si>
  <si>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</si>
  <si>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</si>
  <si>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</si>
  <si>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</si>
  <si>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</si>
  <si>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</si>
  <si>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</si>
  <si>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</si>
  <si>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</si>
  <si>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</si>
  <si>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</si>
  <si>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</si>
  <si>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</si>
  <si>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</si>
  <si>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</si>
  <si>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</si>
  <si>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</si>
  <si>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</si>
  <si>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</si>
  <si>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</si>
  <si>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</si>
  <si>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</si>
  <si>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</si>
  <si>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</si>
  <si>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</si>
  <si>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</si>
  <si>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</si>
  <si>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</si>
  <si>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</si>
  <si>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</si>
  <si>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</si>
  <si>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</si>
  <si>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</si>
  <si>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</si>
  <si>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</si>
  <si>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</si>
  <si>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</si>
  <si>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</si>
  <si>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</si>
  <si>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</si>
  <si>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</si>
  <si>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</si>
  <si>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</si>
  <si>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</si>
  <si>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</si>
  <si>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</si>
  <si>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</si>
  <si>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</si>
  <si>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</si>
  <si>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</si>
  <si>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</si>
  <si>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</si>
  <si>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</si>
  <si>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</si>
  <si>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</si>
  <si>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</si>
  <si>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</si>
  <si>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</si>
  <si>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</si>
  <si>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</si>
  <si>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</si>
  <si>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</si>
  <si>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</si>
  <si>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</si>
  <si>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</si>
  <si>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</si>
  <si>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</si>
  <si>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</si>
  <si>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</si>
  <si>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</si>
  <si>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</si>
  <si>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</si>
  <si>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</si>
  <si>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</si>
  <si>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</si>
  <si>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</si>
  <si>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</si>
  <si>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</si>
  <si>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</si>
  <si>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</si>
  <si>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</si>
  <si>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</si>
  <si>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</si>
  <si>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</si>
  <si>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</si>
  <si>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</si>
  <si>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</si>
  <si>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</si>
  <si>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</si>
  <si>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</si>
  <si>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</si>
  <si>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</si>
  <si>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</si>
  <si>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</si>
  <si>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</si>
  <si>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</si>
  <si>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</si>
  <si>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</si>
  <si>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</si>
  <si>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</si>
  <si>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</si>
  <si>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</si>
  <si>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</si>
  <si>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</si>
  <si>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</si>
  <si>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</si>
  <si>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</si>
  <si>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</si>
  <si>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</si>
  <si>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</si>
  <si>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</si>
  <si>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</si>
  <si>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</si>
  <si>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</si>
  <si>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</si>
  <si>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</si>
  <si>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</si>
  <si>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</si>
  <si>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</si>
  <si>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</si>
  <si>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</si>
  <si>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</si>
  <si>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</si>
  <si>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</si>
  <si>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</si>
  <si>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</si>
  <si>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</si>
  <si>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</si>
  <si>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</si>
  <si>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</si>
  <si>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</si>
  <si>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</si>
  <si>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</si>
  <si>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</si>
  <si>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</si>
  <si>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</si>
  <si>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</si>
  <si>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</si>
  <si>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</si>
  <si>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</si>
  <si>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</si>
  <si>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</si>
  <si>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</si>
  <si>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</si>
  <si>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</si>
  <si>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</si>
  <si>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</si>
  <si>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</si>
  <si>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</si>
  <si>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</si>
  <si>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</si>
  <si>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</si>
  <si>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</si>
  <si>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</si>
  <si>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</si>
  <si>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</si>
  <si>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</si>
  <si>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</si>
  <si>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</si>
  <si>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</si>
  <si>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</si>
  <si>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</si>
  <si>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</si>
  <si>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</si>
  <si>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</si>
  <si>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</si>
  <si>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</si>
  <si>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</si>
  <si>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</si>
  <si>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</si>
  <si>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</si>
  <si>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</si>
  <si>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</si>
  <si>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</si>
  <si>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</si>
  <si>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</si>
  <si>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</si>
  <si>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</si>
  <si>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</si>
  <si>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</si>
  <si>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</si>
  <si>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</si>
  <si>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</si>
  <si>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</si>
  <si>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</si>
  <si>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</si>
  <si>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</si>
  <si>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</si>
  <si>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</si>
  <si>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</si>
  <si>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</si>
  <si>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</si>
  <si>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</si>
  <si>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</si>
  <si>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</si>
  <si>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</si>
  <si>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</si>
  <si>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</si>
  <si>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</si>
  <si>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</si>
  <si>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</si>
  <si>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</si>
  <si>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</si>
  <si>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</si>
  <si>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</si>
  <si>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</si>
  <si>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</si>
  <si>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</si>
  <si>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</si>
  <si>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</si>
  <si>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</si>
  <si>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</si>
  <si>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</si>
  <si>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</si>
  <si>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</si>
  <si>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</si>
  <si>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</si>
  <si>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</si>
  <si>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</si>
  <si>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</si>
  <si>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</si>
  <si>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</si>
  <si>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</si>
  <si>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</si>
  <si>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</si>
  <si>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</si>
  <si>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</si>
  <si>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</si>
  <si>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</si>
  <si>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</si>
  <si>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</si>
  <si>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</si>
  <si>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</si>
  <si>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</si>
  <si>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</si>
  <si>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</si>
  <si>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</si>
  <si>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</si>
  <si>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</si>
  <si>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</si>
  <si>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</si>
  <si>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</si>
  <si>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</si>
  <si>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</si>
  <si>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</si>
  <si>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</si>
  <si>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</si>
  <si>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</si>
  <si>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</si>
  <si>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</si>
  <si>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</si>
  <si>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</si>
  <si>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</si>
  <si>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</si>
  <si>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</si>
  <si>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</si>
  <si>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</si>
  <si>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</si>
  <si>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</si>
  <si>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</si>
  <si>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</si>
  <si>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</si>
  <si>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</si>
  <si>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</si>
  <si>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</si>
  <si>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</si>
  <si>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</si>
  <si>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</si>
  <si>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</si>
  <si>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</si>
  <si>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</si>
  <si>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</si>
  <si>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</si>
  <si>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</si>
  <si>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</si>
  <si>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</si>
  <si>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</si>
  <si>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</si>
  <si>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</si>
  <si>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</si>
  <si>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</si>
  <si>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</si>
  <si>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</si>
  <si>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</si>
  <si>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</si>
  <si>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</si>
  <si>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</si>
  <si>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</si>
  <si>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</si>
  <si>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</si>
  <si>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</si>
  <si>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</si>
  <si>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</si>
  <si>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</si>
  <si>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</si>
  <si>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</si>
  <si>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</si>
  <si>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</si>
  <si>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</si>
  <si>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</si>
  <si>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</si>
  <si>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</si>
  <si>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</si>
  <si>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</si>
  <si>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</si>
  <si>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</si>
  <si>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</si>
  <si>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</si>
  <si>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</si>
  <si>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</si>
  <si>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</si>
  <si>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</si>
  <si>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</si>
  <si>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</si>
  <si>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</si>
  <si>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</si>
  <si>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</si>
  <si>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</si>
  <si>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</si>
  <si>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</si>
  <si>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</si>
  <si>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</si>
  <si>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</si>
  <si>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</si>
  <si>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</si>
  <si>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</si>
  <si>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</si>
  <si>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</si>
  <si>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</si>
  <si>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</si>
  <si>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</si>
  <si>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</si>
  <si>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</si>
  <si>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</si>
  <si>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</si>
  <si>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</si>
  <si>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</si>
  <si>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</si>
  <si>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</si>
  <si>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</si>
  <si>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</si>
  <si>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</si>
  <si>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</si>
  <si>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</si>
  <si>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</si>
  <si>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</si>
  <si>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</si>
  <si>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</si>
  <si>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</si>
  <si>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</si>
  <si>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</si>
  <si>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</si>
  <si>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</si>
  <si>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</si>
  <si>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</si>
  <si>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</si>
  <si>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</si>
  <si>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</si>
  <si>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</si>
  <si>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</si>
  <si>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</si>
  <si>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</si>
  <si>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</si>
  <si>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</si>
  <si>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</si>
  <si>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</si>
  <si>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</si>
  <si>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</si>
  <si>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</si>
  <si>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</si>
  <si>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</si>
  <si>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</si>
  <si>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</si>
  <si>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</si>
  <si>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</si>
  <si>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</si>
  <si>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</si>
  <si>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</si>
  <si>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</si>
  <si>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</si>
  <si>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</si>
  <si>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</si>
  <si>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</si>
  <si>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</si>
  <si>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</si>
  <si>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</si>
  <si>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</si>
  <si>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</si>
  <si>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</si>
  <si>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</si>
  <si>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</si>
  <si>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</si>
  <si>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</si>
  <si>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</si>
  <si>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</si>
  <si>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</si>
  <si>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</si>
  <si>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</si>
  <si>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</si>
  <si>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</si>
  <si>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</si>
  <si>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</si>
  <si>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</si>
  <si>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</si>
  <si>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</si>
  <si>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</si>
  <si>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</si>
  <si>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</si>
  <si>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</si>
  <si>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</si>
  <si>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</si>
  <si>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</si>
  <si>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</si>
  <si>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</si>
  <si>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</si>
  <si>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</si>
  <si>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</si>
  <si>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</si>
  <si>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</si>
  <si>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</si>
  <si>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</si>
  <si>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</si>
  <si>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</si>
  <si>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</si>
  <si>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</si>
  <si>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</si>
  <si>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</si>
  <si>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</si>
  <si>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</si>
  <si>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</si>
  <si>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</si>
  <si>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</si>
  <si>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</si>
  <si>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</si>
  <si>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</si>
  <si>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</si>
  <si>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</si>
  <si>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</si>
  <si>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</si>
  <si>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</si>
  <si>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</si>
  <si>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</si>
  <si>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</si>
  <si>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</si>
  <si>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</si>
  <si>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</si>
  <si>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</si>
  <si>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</si>
  <si>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</si>
  <si>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</si>
  <si>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</si>
  <si>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</si>
  <si>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</si>
  <si>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</si>
  <si>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</si>
  <si>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</si>
  <si>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</si>
  <si>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</si>
  <si>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</si>
  <si>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</si>
  <si>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</si>
  <si>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</si>
  <si>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</si>
  <si>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</si>
  <si>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</si>
  <si>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</si>
  <si>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</si>
  <si>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</si>
  <si>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</si>
  <si>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</si>
  <si>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</si>
  <si>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</si>
  <si>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</si>
  <si>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</si>
  <si>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</si>
  <si>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</si>
  <si>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</si>
  <si>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</si>
  <si>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</si>
  <si>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</si>
  <si>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</si>
  <si>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</si>
  <si>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</si>
  <si>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</si>
  <si>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</si>
  <si>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</si>
  <si>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</si>
  <si>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</si>
  <si>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</si>
  <si>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</si>
  <si>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</si>
  <si>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</si>
  <si>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</si>
  <si>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</si>
  <si>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</si>
  <si>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</si>
  <si>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</si>
  <si>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</si>
  <si>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</si>
  <si>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</si>
  <si>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</si>
  <si>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</si>
  <si>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</si>
  <si>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</si>
  <si>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</si>
  <si>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</si>
  <si>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</si>
  <si>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</si>
  <si>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</si>
  <si>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</si>
  <si>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</si>
  <si>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</si>
  <si>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</si>
  <si>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</si>
  <si>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</si>
  <si>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</si>
  <si>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</si>
  <si>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</si>
  <si>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</si>
  <si>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</si>
  <si>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</si>
  <si>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</si>
  <si>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</si>
  <si>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</si>
  <si>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</si>
  <si>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</si>
  <si>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</si>
  <si>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</si>
  <si>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</si>
  <si>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</si>
  <si>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</si>
  <si>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</si>
  <si>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</si>
  <si>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</si>
  <si>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</si>
  <si>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</si>
  <si>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</si>
  <si>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</si>
  <si>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</si>
  <si>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</si>
  <si>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</si>
  <si>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</si>
  <si>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</si>
  <si>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</si>
  <si>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</si>
  <si>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</si>
  <si>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</si>
  <si>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</si>
  <si>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</si>
  <si>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</si>
  <si>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</si>
  <si>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</si>
  <si>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</si>
  <si>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</si>
  <si>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</si>
  <si>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</si>
  <si>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</si>
  <si>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</si>
  <si>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</si>
  <si>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</si>
  <si>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</si>
  <si>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</si>
  <si>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</si>
  <si>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</si>
  <si>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</si>
  <si>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</si>
  <si>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</si>
  <si>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</si>
  <si>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</si>
  <si>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</si>
  <si>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</si>
  <si>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</si>
  <si>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</si>
  <si>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</si>
  <si>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</si>
  <si>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</si>
  <si>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</si>
  <si>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</si>
  <si>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</si>
  <si>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</si>
  <si>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</si>
  <si>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</si>
  <si>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</si>
  <si>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</si>
  <si>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</si>
  <si>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</si>
  <si>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</si>
  <si>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</si>
  <si>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</si>
  <si>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</si>
  <si>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</si>
  <si>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</si>
  <si>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</si>
  <si>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</si>
  <si>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</si>
  <si>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</si>
  <si>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</si>
  <si>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</si>
  <si>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</si>
  <si>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</si>
  <si>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</si>
  <si>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</si>
  <si>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</si>
  <si>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</si>
  <si>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</si>
  <si>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</si>
  <si>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</si>
  <si>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</si>
  <si>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</si>
  <si>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</si>
  <si>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</si>
  <si>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</si>
  <si>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</si>
  <si>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</si>
  <si>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</si>
  <si>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</si>
  <si>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</si>
  <si>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</si>
  <si>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</si>
  <si>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</si>
  <si>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</si>
  <si>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</si>
  <si>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</si>
  <si>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</si>
  <si>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</si>
  <si>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</si>
  <si>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</si>
  <si>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</si>
  <si>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</si>
  <si>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</si>
  <si>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</si>
  <si>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</si>
  <si>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</si>
  <si>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</si>
  <si>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</si>
  <si>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</si>
  <si>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</si>
  <si>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</si>
  <si>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</si>
  <si>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</si>
  <si>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</si>
  <si>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</si>
  <si>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</si>
  <si>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</si>
  <si>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</si>
  <si>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</si>
  <si>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</si>
  <si>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</si>
  <si>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</si>
  <si>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</si>
  <si>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</si>
  <si>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</si>
  <si>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</si>
  <si>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</si>
  <si>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</si>
  <si>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</si>
  <si>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</si>
  <si>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</si>
  <si>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</si>
  <si>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</si>
  <si>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</si>
  <si>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</si>
  <si>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</si>
  <si>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</si>
  <si>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</si>
  <si>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</si>
  <si>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</si>
  <si>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</si>
  <si>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</si>
  <si>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</si>
  <si>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</si>
  <si>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</si>
  <si>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</si>
  <si>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</si>
  <si>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</si>
  <si>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</si>
  <si>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</si>
  <si>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</si>
  <si>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</si>
  <si>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</si>
  <si>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</si>
  <si>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</si>
  <si>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</si>
  <si>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</si>
  <si>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</si>
  <si>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</si>
  <si>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</si>
  <si>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</si>
  <si>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</si>
  <si>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</si>
  <si>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</si>
  <si>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</si>
  <si>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</si>
  <si>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</si>
  <si>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</si>
  <si>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</si>
  <si>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</si>
  <si>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</si>
  <si>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</si>
  <si>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</si>
  <si>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</si>
  <si>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</si>
  <si>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</si>
  <si>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</si>
  <si>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</si>
  <si>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</si>
  <si>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</si>
  <si>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</si>
  <si>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</si>
  <si>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</si>
  <si>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</si>
  <si>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</si>
  <si>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</si>
  <si>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</si>
  <si>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</si>
  <si>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</si>
  <si>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</si>
  <si>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</si>
  <si>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</si>
  <si>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</si>
  <si>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</si>
  <si>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</si>
  <si>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</si>
  <si>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</si>
  <si>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</si>
  <si>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</si>
  <si>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</si>
  <si>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</si>
  <si>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</si>
  <si>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</si>
  <si>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</si>
  <si>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</si>
  <si>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</si>
  <si>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</si>
  <si>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</si>
  <si>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</si>
  <si>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</si>
  <si>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</si>
  <si>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</si>
  <si>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</si>
  <si>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</si>
  <si>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</si>
  <si>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</si>
  <si>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</si>
  <si>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</si>
  <si>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</si>
  <si>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</si>
  <si>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</si>
  <si>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</si>
  <si>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</si>
  <si>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</si>
  <si>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</si>
  <si>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</si>
  <si>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</si>
  <si>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</si>
  <si>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</si>
  <si>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</si>
  <si>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</si>
  <si>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</si>
  <si>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</si>
  <si>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</si>
  <si>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</si>
  <si>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</si>
  <si>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</si>
  <si>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</si>
  <si>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</si>
  <si>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</si>
  <si>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</si>
  <si>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</si>
  <si>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</si>
  <si>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</si>
  <si>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</si>
  <si>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</si>
  <si>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</si>
  <si>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</si>
  <si>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</si>
  <si>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</si>
  <si>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</si>
  <si>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</si>
  <si>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</si>
  <si>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</si>
  <si>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</si>
  <si>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</si>
  <si>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</si>
  <si>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</si>
  <si>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</si>
  <si>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</si>
  <si>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</si>
  <si>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</si>
  <si>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</si>
  <si>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</si>
  <si>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</si>
  <si>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</si>
  <si>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</si>
  <si>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</si>
  <si>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</si>
  <si>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</si>
  <si>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</si>
  <si>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</si>
  <si>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</si>
  <si>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</si>
  <si>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</si>
  <si>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</si>
  <si>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</si>
  <si>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</si>
  <si>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</si>
  <si>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</si>
  <si>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</si>
  <si>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</si>
  <si>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</si>
  <si>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</si>
  <si>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</si>
  <si>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</si>
  <si>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</si>
  <si>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</si>
  <si>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</si>
  <si>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</si>
  <si>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</si>
  <si>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</si>
  <si>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</si>
  <si>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</si>
  <si>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</si>
  <si>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</si>
  <si>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</si>
  <si>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</si>
  <si>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</si>
  <si>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</si>
  <si>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</si>
  <si>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</si>
  <si>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</si>
  <si>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</si>
  <si>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</si>
  <si>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</si>
  <si>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</si>
  <si>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</si>
  <si>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</si>
  <si>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</si>
  <si>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</si>
  <si>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</si>
  <si>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</si>
  <si>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</si>
  <si>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</si>
  <si>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</si>
  <si>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</si>
  <si>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</si>
  <si>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</si>
  <si>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</si>
  <si>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</si>
  <si>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</si>
  <si>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</si>
  <si>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</si>
  <si>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</si>
  <si>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</si>
  <si>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</si>
  <si>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</si>
  <si>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</si>
  <si>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</si>
  <si>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</si>
  <si>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</si>
  <si>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</si>
  <si>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</si>
  <si>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</si>
  <si>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</si>
  <si>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</si>
  <si>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</si>
  <si>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</si>
  <si>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</si>
  <si>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</si>
  <si>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</si>
  <si>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</si>
  <si>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</si>
  <si>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</si>
  <si>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</si>
  <si>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</si>
  <si>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</si>
  <si>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</si>
  <si>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</si>
  <si>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</si>
  <si>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</si>
  <si>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</si>
  <si>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</si>
  <si>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</si>
  <si>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</si>
  <si>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</si>
  <si>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</si>
  <si>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</si>
  <si>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</si>
  <si>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</si>
  <si>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</si>
  <si>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</si>
  <si>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</si>
  <si>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</si>
  <si>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</si>
  <si>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</si>
  <si>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</si>
  <si>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</si>
  <si>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</si>
  <si>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</si>
  <si>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</si>
  <si>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</si>
  <si>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</si>
  <si>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</si>
  <si>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</si>
  <si>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</si>
  <si>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</si>
  <si>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</si>
  <si>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</si>
  <si>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</si>
  <si>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</si>
  <si>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</si>
  <si>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</si>
  <si>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</si>
  <si>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</si>
  <si>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</si>
  <si>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</si>
  <si>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</si>
  <si>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</si>
  <si>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</si>
  <si>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</si>
  <si>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</si>
  <si>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</si>
  <si>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</si>
  <si>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</si>
  <si>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</si>
  <si>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</si>
  <si>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</si>
  <si>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</si>
  <si>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</si>
  <si>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</si>
  <si>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</si>
  <si>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</si>
  <si>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</si>
  <si>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</si>
  <si>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</si>
  <si>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</si>
  <si>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</si>
  <si>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</si>
  <si>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</si>
  <si>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</si>
  <si>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</si>
  <si>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</si>
  <si>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</si>
  <si>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</si>
  <si>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</si>
  <si>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</si>
  <si>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</si>
  <si>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</si>
  <si>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</si>
  <si>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</si>
  <si>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</si>
  <si>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</si>
  <si>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</si>
  <si>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</si>
  <si>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</si>
  <si>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</si>
  <si>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</si>
  <si>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</si>
  <si>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</si>
  <si>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</si>
  <si>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</si>
  <si>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</si>
  <si>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</si>
  <si>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</si>
  <si>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</si>
  <si>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</si>
  <si>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</si>
  <si>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</si>
  <si>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</si>
  <si>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</si>
  <si>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</si>
  <si>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</si>
  <si>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</si>
  <si>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</si>
  <si>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</si>
  <si>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</si>
  <si>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</si>
  <si>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</si>
  <si>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</si>
  <si>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</si>
  <si>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</si>
  <si>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</si>
  <si>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</si>
  <si>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</si>
  <si>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</si>
  <si>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</si>
  <si>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</si>
  <si>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</si>
  <si>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</si>
  <si>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</si>
  <si>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</si>
  <si>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</si>
  <si>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</si>
  <si>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</si>
  <si>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</si>
  <si>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</si>
  <si>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</si>
  <si>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</si>
  <si>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</si>
  <si>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</si>
  <si>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</si>
  <si>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</si>
  <si>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</si>
  <si>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</si>
  <si>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</si>
  <si>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</si>
  <si>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</si>
  <si>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</si>
  <si>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</si>
  <si>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</si>
  <si>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</si>
  <si>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</si>
  <si>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</si>
  <si>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</si>
  <si>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</si>
  <si>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</si>
  <si>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</si>
  <si>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</si>
  <si>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</si>
  <si>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</si>
  <si>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</si>
  <si>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</si>
  <si>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</si>
  <si>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</si>
  <si>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</si>
  <si>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</si>
  <si>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</si>
  <si>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</si>
  <si>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</si>
  <si>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</si>
  <si>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</si>
  <si>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</si>
  <si>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</si>
  <si>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</si>
  <si>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</si>
  <si>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</si>
  <si>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</si>
  <si>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</si>
  <si>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</si>
  <si>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</si>
  <si>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</si>
  <si>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</si>
  <si>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</si>
  <si>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</si>
  <si>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</si>
  <si>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</si>
  <si>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</si>
  <si>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</si>
  <si>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</si>
  <si>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</si>
  <si>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</si>
  <si>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</si>
  <si>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</si>
  <si>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</si>
  <si>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</si>
  <si>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</si>
  <si>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</si>
  <si>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</si>
  <si>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</si>
  <si>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</si>
  <si>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</si>
  <si>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</si>
  <si>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</si>
  <si>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</si>
  <si>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</si>
  <si>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</si>
  <si>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</si>
  <si>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</si>
  <si>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</si>
  <si>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</si>
  <si>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</si>
  <si>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</si>
  <si>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</si>
  <si>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</si>
  <si>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</si>
  <si>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</si>
  <si>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</si>
  <si>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</si>
  <si>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</si>
  <si>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</si>
  <si>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</si>
  <si>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</si>
  <si>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</si>
  <si>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</si>
  <si>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</si>
  <si>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</si>
  <si>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</si>
  <si>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</si>
  <si>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</si>
  <si>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</si>
  <si>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</si>
  <si>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</si>
  <si>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</si>
  <si>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</si>
  <si>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</si>
  <si>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</si>
  <si>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</si>
  <si>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</si>
  <si>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</si>
  <si>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</si>
  <si>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</si>
  <si>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</si>
  <si>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</si>
  <si>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</si>
  <si>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</si>
  <si>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</si>
  <si>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</si>
  <si>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</si>
  <si>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</si>
  <si>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</si>
  <si>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</si>
  <si>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</si>
  <si>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</si>
  <si>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</si>
  <si>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</si>
  <si>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</si>
  <si>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</si>
  <si>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</si>
  <si>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</si>
  <si>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</si>
  <si>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</si>
  <si>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</si>
  <si>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</si>
  <si>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</si>
  <si>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</si>
  <si>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</si>
  <si>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</si>
  <si>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</si>
  <si>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</si>
  <si>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</si>
  <si>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</si>
  <si>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</si>
  <si>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</si>
  <si>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</si>
  <si>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</si>
  <si>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</si>
  <si>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</si>
  <si>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</si>
  <si>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</si>
  <si>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</si>
  <si>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</si>
  <si>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</si>
  <si>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</si>
  <si>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</si>
  <si>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</si>
  <si>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</si>
  <si>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</si>
  <si>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</si>
  <si>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</si>
  <si>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</si>
  <si>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</si>
  <si>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</si>
  <si>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</si>
  <si>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</si>
  <si>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</si>
  <si>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</si>
  <si>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</si>
  <si>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</si>
  <si>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</si>
  <si>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</si>
  <si>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</si>
  <si>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</si>
  <si>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</si>
  <si>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</si>
  <si>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</si>
  <si>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</si>
  <si>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</si>
  <si>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</si>
  <si>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</si>
  <si>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</si>
  <si>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</si>
  <si>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</si>
  <si>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</si>
  <si>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</si>
  <si>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</si>
  <si>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</si>
  <si>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</si>
  <si>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</si>
  <si>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</si>
  <si>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</si>
  <si>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</si>
  <si>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</si>
  <si>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</si>
  <si>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</si>
  <si>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</si>
  <si>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</si>
  <si>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</si>
  <si>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</si>
  <si>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</si>
  <si>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</si>
  <si>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</si>
  <si>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</si>
  <si>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</si>
  <si>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</si>
  <si>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</si>
  <si>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</si>
  <si>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</si>
  <si>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</si>
  <si>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</si>
  <si>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</si>
  <si>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</si>
  <si>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</si>
  <si>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</si>
  <si>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</si>
  <si>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</si>
  <si>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</si>
  <si>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</si>
  <si>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</si>
  <si>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</si>
  <si>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</si>
  <si>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</si>
  <si>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</si>
  <si>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</si>
  <si>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</si>
  <si>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</si>
  <si>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</si>
  <si>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</si>
  <si>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</si>
  <si>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</si>
  <si>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</si>
  <si>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</si>
  <si>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</si>
  <si>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</si>
  <si>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</si>
  <si>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</si>
  <si>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</si>
  <si>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</si>
  <si>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</si>
  <si>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</si>
  <si>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</si>
  <si>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</si>
  <si>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</si>
  <si>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</si>
  <si>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</si>
  <si>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</si>
  <si>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</si>
  <si>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</si>
  <si>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</si>
  <si>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</si>
  <si>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</si>
  <si>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</si>
  <si>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</si>
  <si>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</si>
  <si>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</si>
  <si>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</si>
  <si>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</si>
  <si>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</si>
  <si>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</si>
  <si>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</si>
  <si>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</si>
  <si>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</si>
  <si>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</si>
  <si>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</si>
  <si>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</si>
  <si>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</si>
  <si>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</si>
  <si>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</si>
  <si>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</si>
  <si>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</si>
  <si>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</si>
  <si>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</si>
  <si>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</si>
  <si>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</si>
  <si>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</si>
  <si>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</si>
  <si>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</si>
  <si>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</si>
  <si>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</si>
  <si>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</si>
  <si>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</si>
  <si>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</si>
  <si>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</si>
  <si>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</si>
  <si>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</si>
  <si>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</si>
  <si>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</si>
  <si>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</si>
  <si>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</si>
  <si>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</si>
  <si>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</si>
  <si>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</si>
  <si>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</si>
  <si>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</si>
  <si>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</si>
  <si>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</si>
  <si>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</si>
  <si>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</si>
  <si>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</si>
  <si>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</si>
  <si>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</si>
  <si>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</si>
  <si>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</si>
  <si>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</si>
  <si>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</si>
  <si>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</si>
  <si>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</si>
  <si>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</si>
  <si>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</si>
  <si>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</si>
  <si>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</si>
  <si>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</si>
  <si>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</si>
  <si>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</si>
  <si>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</si>
  <si>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</si>
  <si>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</si>
  <si>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</si>
  <si>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</si>
  <si>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</si>
  <si>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</si>
  <si>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</si>
  <si>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</si>
  <si>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</si>
  <si>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</si>
  <si>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</si>
  <si>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</si>
  <si>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</si>
  <si>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</si>
  <si>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</si>
  <si>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</si>
  <si>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</si>
  <si>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</si>
  <si>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</si>
  <si>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</si>
  <si>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</si>
  <si>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</si>
  <si>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</si>
  <si>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</si>
  <si>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</si>
  <si>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</si>
  <si>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</si>
  <si>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</si>
  <si>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</si>
  <si>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</si>
  <si>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</si>
  <si>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</si>
  <si>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</si>
  <si>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</si>
  <si>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</si>
  <si>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</si>
  <si>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</si>
  <si>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</si>
  <si>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</si>
  <si>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</si>
  <si>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</si>
  <si>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</si>
  <si>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</si>
  <si>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</si>
  <si>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</si>
  <si>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</si>
  <si>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</si>
  <si>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</si>
  <si>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</si>
  <si>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</si>
  <si>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</si>
  <si>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</si>
  <si>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</si>
  <si>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</si>
  <si>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</si>
  <si>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</si>
  <si>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</si>
  <si>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</si>
  <si>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</si>
  <si>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</si>
  <si>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</si>
  <si>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</si>
  <si>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</si>
  <si>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</si>
  <si>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</si>
  <si>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</si>
  <si>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</si>
  <si>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</si>
  <si>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</si>
  <si>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</si>
  <si>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</si>
  <si>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</si>
  <si>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</si>
  <si>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</si>
  <si>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</si>
  <si>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</si>
  <si>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</si>
  <si>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</si>
  <si>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</si>
  <si>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</si>
  <si>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</si>
  <si>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</si>
  <si>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</si>
  <si>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</si>
  <si>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</si>
  <si>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</si>
  <si>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</si>
  <si>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</si>
  <si>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</si>
  <si>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</si>
  <si>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</si>
  <si>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</si>
  <si>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</si>
  <si>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</si>
  <si>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</si>
  <si>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</si>
  <si>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</si>
  <si>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</si>
  <si>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</si>
  <si>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</si>
  <si>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</si>
  <si>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</si>
  <si>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</si>
  <si>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</si>
  <si>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</si>
  <si>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</si>
  <si>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</si>
  <si>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</si>
  <si>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</si>
  <si>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</si>
  <si>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</si>
  <si>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</si>
  <si>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</si>
  <si>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</si>
  <si>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</si>
  <si>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</si>
  <si>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</si>
  <si>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</si>
  <si>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</si>
  <si>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</si>
  <si>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</si>
  <si>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</si>
  <si>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</si>
  <si>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</si>
  <si>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</si>
  <si>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</si>
  <si>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</si>
  <si>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</si>
  <si>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</si>
  <si>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</si>
  <si>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</si>
  <si>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</si>
  <si>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</si>
  <si>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</si>
  <si>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</si>
  <si>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</si>
  <si>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</si>
  <si>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</si>
  <si>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</si>
  <si>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</si>
  <si>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</si>
  <si>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</si>
  <si>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</si>
  <si>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</si>
  <si>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</si>
  <si>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</si>
  <si>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</si>
  <si>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</si>
  <si>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</si>
  <si>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</si>
  <si>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</si>
  <si>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</si>
  <si>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</si>
  <si>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</si>
  <si>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</si>
  <si>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</si>
  <si>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</si>
  <si>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</si>
  <si>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</si>
  <si>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</si>
  <si>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</si>
  <si>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</si>
  <si>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</si>
  <si>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</si>
  <si>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</si>
  <si>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</si>
  <si>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</si>
  <si>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</si>
  <si>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</si>
  <si>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</si>
  <si>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</si>
  <si>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</si>
  <si>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</si>
  <si>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</si>
  <si>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</si>
  <si>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</si>
  <si>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</si>
  <si>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</si>
  <si>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</si>
  <si>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</si>
  <si>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</si>
  <si>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</si>
  <si>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</si>
  <si>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</si>
  <si>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</si>
  <si>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</si>
  <si>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</si>
  <si>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</si>
  <si>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</si>
  <si>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</si>
  <si>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</si>
  <si>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</si>
  <si>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</si>
  <si>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</si>
  <si>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</si>
  <si>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</si>
  <si>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</si>
  <si>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</si>
  <si>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</si>
  <si>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</si>
  <si>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</si>
  <si>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</si>
  <si>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</si>
  <si>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</si>
  <si>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</si>
  <si>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</si>
  <si>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</si>
  <si>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</si>
  <si>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</si>
  <si>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</si>
  <si>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</si>
  <si>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</si>
  <si>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</si>
  <si>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</si>
  <si>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</si>
  <si>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</si>
  <si>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</si>
  <si>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</si>
  <si>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</si>
  <si>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</si>
  <si>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</si>
  <si>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</si>
  <si>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</si>
  <si>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</si>
  <si>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</si>
  <si>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</si>
  <si>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</si>
  <si>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</si>
  <si>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</si>
  <si>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</si>
  <si>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</si>
  <si>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</si>
  <si>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</si>
  <si>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</si>
  <si>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</si>
  <si>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</si>
  <si>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</si>
  <si>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</si>
  <si>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</si>
  <si>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</si>
  <si>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</si>
  <si>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</si>
  <si>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</si>
  <si>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</si>
  <si>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</si>
  <si>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</si>
  <si>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</si>
  <si>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</si>
  <si>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</si>
  <si>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</si>
  <si>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</si>
  <si>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</si>
  <si>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</si>
  <si>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</si>
  <si>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</si>
  <si>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</si>
  <si>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</si>
  <si>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</si>
  <si>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</si>
  <si>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</si>
  <si>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</si>
  <si>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</si>
  <si>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</si>
  <si>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</si>
  <si>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</si>
  <si>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</si>
  <si>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</si>
  <si>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</si>
  <si>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</si>
  <si>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</si>
  <si>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</si>
  <si>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</si>
  <si>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</si>
  <si>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</si>
  <si>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</si>
  <si>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</si>
  <si>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</si>
  <si>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</si>
  <si>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</si>
  <si>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</si>
  <si>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</si>
  <si>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</si>
  <si>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</si>
  <si>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</si>
  <si>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</si>
  <si>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</si>
  <si>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</si>
  <si>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</si>
  <si>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</si>
  <si>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</si>
  <si>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</si>
  <si>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</si>
  <si>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</si>
  <si>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</si>
  <si>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</si>
  <si>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</si>
  <si>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</si>
  <si>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</si>
  <si>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</si>
  <si>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</si>
  <si>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</si>
  <si>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</si>
  <si>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</si>
  <si>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</si>
  <si>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</si>
  <si>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</si>
  <si>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</si>
  <si>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</si>
  <si>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</si>
  <si>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</si>
  <si>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</si>
  <si>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</si>
  <si>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</si>
  <si>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</si>
  <si>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</si>
  <si>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</si>
  <si>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</si>
  <si>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</si>
  <si>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</si>
  <si>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</si>
  <si>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</si>
  <si>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</si>
  <si>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</si>
  <si>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</si>
  <si>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</si>
  <si>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</si>
  <si>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</si>
  <si>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</si>
  <si>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</si>
  <si>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</si>
  <si>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</si>
  <si>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</si>
  <si>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</si>
  <si>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</si>
  <si>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</si>
  <si>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</si>
  <si>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</si>
  <si>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</si>
  <si>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</si>
  <si>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</si>
  <si>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</si>
  <si>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</si>
  <si>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</si>
  <si>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</si>
  <si>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</si>
  <si>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</si>
  <si>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</si>
  <si>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</si>
  <si>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</si>
  <si>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</si>
  <si>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</si>
  <si>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</si>
  <si>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</si>
  <si>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</si>
  <si>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</si>
  <si>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</si>
  <si>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</si>
  <si>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</si>
  <si>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</si>
  <si>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</si>
  <si>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</si>
  <si>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</si>
  <si>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</si>
  <si>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</si>
  <si>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</si>
  <si>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</si>
  <si>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</si>
  <si>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</si>
  <si>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</si>
  <si>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</si>
  <si>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</si>
  <si>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</si>
  <si>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</si>
  <si>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</si>
  <si>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</si>
  <si>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</si>
  <si>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</si>
  <si>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</si>
  <si>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</si>
  <si>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</si>
  <si>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</si>
  <si>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</si>
  <si>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</si>
  <si>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</si>
  <si>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</si>
  <si>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</si>
  <si>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</si>
  <si>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</si>
  <si>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</si>
  <si>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</si>
  <si>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</si>
  <si>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</si>
  <si>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</si>
  <si>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</si>
  <si>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</si>
  <si>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</si>
  <si>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</si>
  <si>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</si>
  <si>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</si>
  <si>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</si>
  <si>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</si>
  <si>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</si>
  <si>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</si>
  <si>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</si>
  <si>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</si>
  <si>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</si>
  <si>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</si>
  <si>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</si>
  <si>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</si>
  <si>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</si>
  <si>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</si>
  <si>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</si>
  <si>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</si>
  <si>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</si>
  <si>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</si>
  <si>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</si>
  <si>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</si>
  <si>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</si>
  <si>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</si>
  <si>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</si>
  <si>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</si>
  <si>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</si>
  <si>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</si>
  <si>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</si>
  <si>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</si>
  <si>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</si>
  <si>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</si>
  <si>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</si>
  <si>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</si>
  <si>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</si>
  <si>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</si>
  <si>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</si>
  <si>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</si>
  <si>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</si>
  <si>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</si>
  <si>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</si>
  <si>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</si>
  <si>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</si>
  <si>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</si>
  <si>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</si>
  <si>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</si>
  <si>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</si>
  <si>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</si>
  <si>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</si>
  <si>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</si>
  <si>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</si>
  <si>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</si>
  <si>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</si>
  <si>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</si>
  <si>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</si>
  <si>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</si>
  <si>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</si>
  <si>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</si>
  <si>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</si>
  <si>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</si>
  <si>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</si>
  <si>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</si>
  <si>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</si>
  <si>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</si>
  <si>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</si>
  <si>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</si>
  <si>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</si>
  <si>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</si>
  <si>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</si>
  <si>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</si>
  <si>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</si>
  <si>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</si>
  <si>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</si>
  <si>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</si>
  <si>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</si>
  <si>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</si>
  <si>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</si>
  <si>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</si>
  <si>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</si>
  <si>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</si>
  <si>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</si>
  <si>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</si>
  <si>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</si>
  <si>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</si>
  <si>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</si>
  <si>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</si>
  <si>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</si>
  <si>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</si>
  <si>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</si>
  <si>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</si>
  <si>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</si>
  <si>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</si>
  <si>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</si>
  <si>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</si>
  <si>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</si>
  <si>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</si>
  <si>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</si>
  <si>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</si>
  <si>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</si>
  <si>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</si>
  <si>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</si>
  <si>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</si>
  <si>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</si>
  <si>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</si>
  <si>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</si>
  <si>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</si>
  <si>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</si>
  <si>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</si>
  <si>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</si>
  <si>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</si>
  <si>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</si>
  <si>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</si>
  <si>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</si>
  <si>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</si>
  <si>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</si>
  <si>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</si>
  <si>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</si>
  <si>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</si>
  <si>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</si>
  <si>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</si>
  <si>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</si>
  <si>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</si>
  <si>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</si>
  <si>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</si>
  <si>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</si>
  <si>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</si>
  <si>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</si>
  <si>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</si>
  <si>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</si>
  <si>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</si>
  <si>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</si>
  <si>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</si>
  <si>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</si>
  <si>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</si>
  <si>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</si>
  <si>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</si>
  <si>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</si>
  <si>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</si>
  <si>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</si>
  <si>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</si>
  <si>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</si>
  <si>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</si>
  <si>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</si>
  <si>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</si>
  <si>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</si>
  <si>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</si>
  <si>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</si>
  <si>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</si>
  <si>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</si>
  <si>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</si>
  <si>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</si>
  <si>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</si>
  <si>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</si>
  <si>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</si>
  <si>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</si>
  <si>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</si>
  <si>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</si>
  <si>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</si>
  <si>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</si>
  <si>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</si>
  <si>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</si>
  <si>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</si>
  <si>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</si>
  <si>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</si>
  <si>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</si>
  <si>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</si>
  <si>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</si>
  <si>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</si>
  <si>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</si>
  <si>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</si>
  <si>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</si>
  <si>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</si>
  <si>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</si>
  <si>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</si>
  <si>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</si>
  <si>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</si>
  <si>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</si>
  <si>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</si>
  <si>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</si>
  <si>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</si>
  <si>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</si>
  <si>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</si>
  <si>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</si>
  <si>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</si>
  <si>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</si>
  <si>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</si>
  <si>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</si>
  <si>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</si>
  <si>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</si>
  <si>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</si>
  <si>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</si>
  <si>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</si>
  <si>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</si>
  <si>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</si>
  <si>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</si>
  <si>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</si>
  <si>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</si>
  <si>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</si>
  <si>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</si>
  <si>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</si>
  <si>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</si>
  <si>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</si>
  <si>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</si>
  <si>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</si>
  <si>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</si>
  <si>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</si>
  <si>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</si>
  <si>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</si>
  <si>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</si>
  <si>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</si>
  <si>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</si>
  <si>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</si>
  <si>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</si>
  <si>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</si>
  <si>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</si>
  <si>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</si>
  <si>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</si>
  <si>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</si>
  <si>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</si>
  <si>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</si>
  <si>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</si>
  <si>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</si>
  <si>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</si>
  <si>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</si>
  <si>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</si>
  <si>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</si>
  <si>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</si>
  <si>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</si>
  <si>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</si>
  <si>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</si>
  <si>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</si>
  <si>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</si>
  <si>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</si>
  <si>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</si>
  <si>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</si>
  <si>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</si>
  <si>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</si>
  <si>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</si>
  <si>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</si>
  <si>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</si>
  <si>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</si>
  <si>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</si>
  <si>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</si>
  <si>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</si>
  <si>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</si>
  <si>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</si>
  <si>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</si>
  <si>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</si>
  <si>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</si>
  <si>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</si>
  <si>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</si>
  <si>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</si>
  <si>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</si>
  <si>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</si>
  <si>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</si>
  <si>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</si>
  <si>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</si>
  <si>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</si>
  <si>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</si>
  <si>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</si>
  <si>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</si>
  <si>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</si>
  <si>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</si>
  <si>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</si>
  <si>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</si>
  <si>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</si>
  <si>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</si>
  <si>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</si>
  <si>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</si>
  <si>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</si>
  <si>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</si>
  <si>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</si>
  <si>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</si>
  <si>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</si>
  <si>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</si>
  <si>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</si>
  <si>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</si>
  <si>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</si>
  <si>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</si>
  <si>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</si>
  <si>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</si>
  <si>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</si>
  <si>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</si>
  <si>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</si>
  <si>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</si>
  <si>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</si>
  <si>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</si>
  <si>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</si>
  <si>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</si>
  <si>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</si>
  <si>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</si>
  <si>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</si>
  <si>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</si>
  <si>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</si>
  <si>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</si>
  <si>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</si>
  <si>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</si>
  <si>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</si>
  <si>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</si>
  <si>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</si>
  <si>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</si>
  <si>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</si>
  <si>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</si>
  <si>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</si>
  <si>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</si>
  <si>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</si>
  <si>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</si>
  <si>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</si>
  <si>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</si>
  <si>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</si>
  <si>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</si>
  <si>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</si>
  <si>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</si>
  <si>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</si>
  <si>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</si>
  <si>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</si>
  <si>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</si>
  <si>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</si>
  <si>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</si>
  <si>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</si>
  <si>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</si>
  <si>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</si>
  <si>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</si>
  <si>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</si>
  <si>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</si>
  <si>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</si>
  <si>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</si>
  <si>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</si>
  <si>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</si>
  <si>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</si>
  <si>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</si>
  <si>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</si>
  <si>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</si>
  <si>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</si>
  <si>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</si>
  <si>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</si>
  <si>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</si>
  <si>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</si>
  <si>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</si>
  <si>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</si>
  <si>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</si>
  <si>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</si>
  <si>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</si>
  <si>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</si>
  <si>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</si>
  <si>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</si>
  <si>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</si>
  <si>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</si>
  <si>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</si>
  <si>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</si>
  <si>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</si>
  <si>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</si>
  <si>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</si>
  <si>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</si>
  <si>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</si>
  <si>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</si>
  <si>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</si>
  <si>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</si>
  <si>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</si>
  <si>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</si>
  <si>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</si>
  <si>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</si>
  <si>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</si>
  <si>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</si>
  <si>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</si>
  <si>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</si>
  <si>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</si>
  <si>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</si>
  <si>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</si>
  <si>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</si>
  <si>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</si>
  <si>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</si>
  <si>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</si>
  <si>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</si>
  <si>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</si>
  <si>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</si>
  <si>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</si>
  <si>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</si>
  <si>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</si>
  <si>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</si>
  <si>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</si>
  <si>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</si>
  <si>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</si>
  <si>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</si>
  <si>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</si>
  <si>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</si>
  <si>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</si>
  <si>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</si>
  <si>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</si>
  <si>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</si>
  <si>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</si>
  <si>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</si>
  <si>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</si>
  <si>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</si>
  <si>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</si>
  <si>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</si>
  <si>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</si>
  <si>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</si>
  <si>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</si>
  <si>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</si>
  <si>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</si>
  <si>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</si>
  <si>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</si>
  <si>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</si>
  <si>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</si>
  <si>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</si>
  <si>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</si>
  <si>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</si>
  <si>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</si>
  <si>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</si>
  <si>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</si>
  <si>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</si>
  <si>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</si>
  <si>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</si>
  <si>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</si>
  <si>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</si>
  <si>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</si>
  <si>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</si>
  <si>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</si>
  <si>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</si>
  <si>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</si>
  <si>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</si>
  <si>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</si>
  <si>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</si>
  <si>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</si>
  <si>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</si>
  <si>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</si>
  <si>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</si>
  <si>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</si>
  <si>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</si>
  <si>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</si>
  <si>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</si>
  <si>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</si>
  <si>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</si>
  <si>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</si>
  <si>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</si>
  <si>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</si>
  <si>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</si>
  <si>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</si>
  <si>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</si>
  <si>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</si>
  <si>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</si>
  <si>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</si>
  <si>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</si>
  <si>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</si>
  <si>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</si>
  <si>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</si>
  <si>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</si>
  <si>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</si>
  <si>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</si>
  <si>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</si>
  <si>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</si>
  <si>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</si>
  <si>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</si>
  <si>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</si>
  <si>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</si>
  <si>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</si>
  <si>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</si>
  <si>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</si>
  <si>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</si>
  <si>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</si>
  <si>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</si>
  <si>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</si>
  <si>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</si>
  <si>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</si>
  <si>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</si>
  <si>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</si>
  <si>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</si>
  <si>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</si>
  <si>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</si>
  <si>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</si>
  <si>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</si>
  <si>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</si>
  <si>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</si>
  <si>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</si>
  <si>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</si>
  <si>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</si>
  <si>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</si>
  <si>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</si>
  <si>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</si>
  <si>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</si>
  <si>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</si>
  <si>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</si>
  <si>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</si>
  <si>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</si>
  <si>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</si>
  <si>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</si>
  <si>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</si>
  <si>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</si>
  <si>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</si>
  <si>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</si>
  <si>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</si>
  <si>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</si>
  <si>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</si>
  <si>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</si>
  <si>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</si>
  <si>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</si>
  <si>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</si>
  <si>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</si>
  <si>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</si>
  <si>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</si>
  <si>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</si>
  <si>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</si>
  <si>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</si>
  <si>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</si>
  <si>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</si>
  <si>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</si>
  <si>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</si>
  <si>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</si>
  <si>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</si>
  <si>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</si>
  <si>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</si>
  <si>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</si>
  <si>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</si>
  <si>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</si>
  <si>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</si>
  <si>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</si>
  <si>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</si>
  <si>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</si>
  <si>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</si>
  <si>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</si>
  <si>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</si>
  <si>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</si>
  <si>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</si>
  <si>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</si>
  <si>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</si>
  <si>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</si>
  <si>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</si>
  <si>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</si>
  <si>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</si>
  <si>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</si>
  <si>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</si>
  <si>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</si>
  <si>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</si>
  <si>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</si>
  <si>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</si>
  <si>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</si>
  <si>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</si>
  <si>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</si>
  <si>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</si>
  <si>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</si>
  <si>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</si>
  <si>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</si>
  <si>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</si>
  <si>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</si>
  <si>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</si>
  <si>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</si>
  <si>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</si>
  <si>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</si>
  <si>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</si>
  <si>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</si>
  <si>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</si>
  <si>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</si>
  <si>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</si>
  <si>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</si>
  <si>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</si>
  <si>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</si>
  <si>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</si>
  <si>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</si>
  <si>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</si>
  <si>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</si>
  <si>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</si>
  <si>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</si>
  <si>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</si>
  <si>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</si>
  <si>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</si>
  <si>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</si>
  <si>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</si>
  <si>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</si>
  <si>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</si>
  <si>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</si>
  <si>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</si>
  <si>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</si>
  <si>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</si>
  <si>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</si>
  <si>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</si>
  <si>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</si>
  <si>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</si>
  <si>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</si>
  <si>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</si>
  <si>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</si>
  <si>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</si>
  <si>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</si>
  <si>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</si>
  <si>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</si>
  <si>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</si>
  <si>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</si>
  <si>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</si>
  <si>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</si>
  <si>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</si>
  <si>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</si>
  <si>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</si>
  <si>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</si>
  <si>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</si>
  <si>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</si>
  <si>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</si>
  <si>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</si>
  <si>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</si>
  <si>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</si>
  <si>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</si>
  <si>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</si>
  <si>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</si>
  <si>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</si>
  <si>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</si>
  <si>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</si>
  <si>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</si>
  <si>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</si>
  <si>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</si>
  <si>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</si>
  <si>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</si>
  <si>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</si>
  <si>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</si>
  <si>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</si>
  <si>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</si>
  <si>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</si>
  <si>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</si>
  <si>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</si>
  <si>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</si>
  <si>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</si>
  <si>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</si>
  <si>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</si>
  <si>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</si>
  <si>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</si>
  <si>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</si>
  <si>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</si>
  <si>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</si>
  <si>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</si>
  <si>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</si>
  <si>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</si>
  <si>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</si>
  <si>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</si>
  <si>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</si>
  <si>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</si>
  <si>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</si>
  <si>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</si>
  <si>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</si>
  <si>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</si>
  <si>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</si>
  <si>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</si>
  <si>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</si>
  <si>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</si>
  <si>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</si>
  <si>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</si>
  <si>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</si>
  <si>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</si>
  <si>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</si>
  <si>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</si>
  <si>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</si>
  <si>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</si>
  <si>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</si>
  <si>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</si>
  <si>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</si>
  <si>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</si>
  <si>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</si>
  <si>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</si>
  <si>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</si>
  <si>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</si>
  <si>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</si>
  <si>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</si>
  <si>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</si>
  <si>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</si>
  <si>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</si>
  <si>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</si>
  <si>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</si>
  <si>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</si>
  <si>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</si>
  <si>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</si>
  <si>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</si>
  <si>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</si>
  <si>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</si>
  <si>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</si>
  <si>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</si>
  <si>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</si>
  <si>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</si>
  <si>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</si>
  <si>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</si>
  <si>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</si>
  <si>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</si>
  <si>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</si>
  <si>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</si>
  <si>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</si>
  <si>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</si>
  <si>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</si>
  <si>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</si>
  <si>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</si>
  <si>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</si>
  <si>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</si>
  <si>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</si>
  <si>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</si>
  <si>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</si>
  <si>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</si>
  <si>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</si>
  <si>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</si>
  <si>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</si>
  <si>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</si>
  <si>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</si>
  <si>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</si>
  <si>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</si>
  <si>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</si>
  <si>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</si>
  <si>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</si>
  <si>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</si>
  <si>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</si>
  <si>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</si>
  <si>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</si>
  <si>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</si>
  <si>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</si>
  <si>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</si>
  <si>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</si>
  <si>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</si>
  <si>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</si>
  <si>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</si>
  <si>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</si>
  <si>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</si>
  <si>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</si>
  <si>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</si>
  <si>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</si>
  <si>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</si>
  <si>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</si>
  <si>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</si>
  <si>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</si>
  <si>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</si>
  <si>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</si>
  <si>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</si>
  <si>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</si>
  <si>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</si>
  <si>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</si>
  <si>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</si>
  <si>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</si>
  <si>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</si>
  <si>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</si>
  <si>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</si>
  <si>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</si>
  <si>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</si>
  <si>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</si>
  <si>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</si>
  <si>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</si>
  <si>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</si>
  <si>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</si>
  <si>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</si>
  <si>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</si>
  <si>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</si>
  <si>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</si>
  <si>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</si>
  <si>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</si>
  <si>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</si>
  <si>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</si>
  <si>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</si>
  <si>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</si>
  <si>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</si>
  <si>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</si>
  <si>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</si>
  <si>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</si>
  <si>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</si>
  <si>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</si>
  <si>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</si>
  <si>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</si>
  <si>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</si>
  <si>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</si>
  <si>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</si>
  <si>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</si>
  <si>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</si>
  <si>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</si>
  <si>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</si>
  <si>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</si>
  <si>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</si>
  <si>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</si>
  <si>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</si>
  <si>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</si>
  <si>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</si>
  <si>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</si>
  <si>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</si>
  <si>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</si>
  <si>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</si>
  <si>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</si>
  <si>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</si>
  <si>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</si>
  <si>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</si>
  <si>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</si>
  <si>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</si>
  <si>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</si>
  <si>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</si>
  <si>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</si>
  <si>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</si>
  <si>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</si>
  <si>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</si>
  <si>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</si>
  <si>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</si>
  <si>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</si>
  <si>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</si>
  <si>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</si>
  <si>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</si>
  <si>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</si>
  <si>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</si>
  <si>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</si>
  <si>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</si>
  <si>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</si>
  <si>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</si>
  <si>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</si>
  <si>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</si>
  <si>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</si>
  <si>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</si>
  <si>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</si>
  <si>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</si>
  <si>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</si>
  <si>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</si>
  <si>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</si>
  <si>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</si>
  <si>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</si>
  <si>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</si>
  <si>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</si>
  <si>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</si>
  <si>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</si>
  <si>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</si>
  <si>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</si>
  <si>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</si>
  <si>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</si>
  <si>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</si>
  <si>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</si>
  <si>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</si>
  <si>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</si>
  <si>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</si>
  <si>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</si>
  <si>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</si>
  <si>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</si>
  <si>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</si>
  <si>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</si>
  <si>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</si>
  <si>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</si>
  <si>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</si>
  <si>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</si>
  <si>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</si>
  <si>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</si>
  <si>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</si>
  <si>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</si>
  <si>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</si>
  <si>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</si>
  <si>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</si>
  <si>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</si>
  <si>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</si>
  <si>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</si>
  <si>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</si>
  <si>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</si>
  <si>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</si>
  <si>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</si>
  <si>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</si>
  <si>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</si>
  <si>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</si>
  <si>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</si>
  <si>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</si>
  <si>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</si>
  <si>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</si>
  <si>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</si>
  <si>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</si>
  <si>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</si>
  <si>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</si>
  <si>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</si>
  <si>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</si>
  <si>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</si>
  <si>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</si>
  <si>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</si>
  <si>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</si>
  <si>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</si>
  <si>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</si>
  <si>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</si>
  <si>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</si>
  <si>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</si>
  <si>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</si>
  <si>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</si>
  <si>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</si>
  <si>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</si>
  <si>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</si>
  <si>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</si>
  <si>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</si>
  <si>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</si>
  <si>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</si>
  <si>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</si>
  <si>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</si>
  <si>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</si>
  <si>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</si>
  <si>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</si>
  <si>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</si>
  <si>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</si>
  <si>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</si>
  <si>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</si>
  <si>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</si>
  <si>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</si>
  <si>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</si>
  <si>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</si>
  <si>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</si>
  <si>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</si>
  <si>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</si>
  <si>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</si>
  <si>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</si>
  <si>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</si>
  <si>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</si>
  <si>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</si>
  <si>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</si>
  <si>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</si>
  <si>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</si>
  <si>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</si>
  <si>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</si>
  <si>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</si>
  <si>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</si>
  <si>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</si>
  <si>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</si>
  <si>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</si>
  <si>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</si>
  <si>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</si>
  <si>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</si>
  <si>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</si>
  <si>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</si>
  <si>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</si>
  <si>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</si>
  <si>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</si>
  <si>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</si>
  <si>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</si>
  <si>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</si>
  <si>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</si>
  <si>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</si>
  <si>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</si>
  <si>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</si>
  <si>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</si>
  <si>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</si>
  <si>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</si>
  <si>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</si>
  <si>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</si>
  <si>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</si>
  <si>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</si>
  <si>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</si>
  <si>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</si>
  <si>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</si>
  <si>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</si>
  <si>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</si>
  <si>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</si>
  <si>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</si>
  <si>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</si>
  <si>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</si>
  <si>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</si>
  <si>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</si>
  <si>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</si>
  <si>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</si>
  <si>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</si>
  <si>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</si>
  <si>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</si>
  <si>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</si>
  <si>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</si>
  <si>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</si>
  <si>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</si>
  <si>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</si>
  <si>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</si>
  <si>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</si>
  <si>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</si>
  <si>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</si>
  <si>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</si>
  <si>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</si>
  <si>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</si>
  <si>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</si>
  <si>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</si>
  <si>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</si>
  <si>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</si>
  <si>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</si>
  <si>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</si>
  <si>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</si>
  <si>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</si>
  <si>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</si>
  <si>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</si>
  <si>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</si>
  <si>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</si>
  <si>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</si>
  <si>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</si>
  <si>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</si>
  <si>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</si>
  <si>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</si>
  <si>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</si>
  <si>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</si>
  <si>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</si>
  <si>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</si>
  <si>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</si>
  <si>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</si>
  <si>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</si>
  <si>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</si>
  <si>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</si>
  <si>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</si>
  <si>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</si>
  <si>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</si>
  <si>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</si>
  <si>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</si>
  <si>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</si>
  <si>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</si>
  <si>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</si>
  <si>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</si>
  <si>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</si>
  <si>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</si>
  <si>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</si>
  <si>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</si>
  <si>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</si>
  <si>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</si>
  <si>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</si>
  <si>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</si>
  <si>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</si>
  <si>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</si>
  <si>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</si>
  <si>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</si>
  <si>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</si>
  <si>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</si>
  <si>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</si>
  <si>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</si>
  <si>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</si>
  <si>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</si>
  <si>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</si>
  <si>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</si>
  <si>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</si>
  <si>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</si>
  <si>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</si>
  <si>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</si>
  <si>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</si>
  <si>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</si>
  <si>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</si>
  <si>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</si>
  <si>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</si>
  <si>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</si>
  <si>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</si>
  <si>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</si>
  <si>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</si>
  <si>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</si>
  <si>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</si>
  <si>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</si>
  <si>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</si>
  <si>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</si>
  <si>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</si>
  <si>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</si>
  <si>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</si>
  <si>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</si>
  <si>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</si>
  <si>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</si>
  <si>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</si>
  <si>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</si>
  <si>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</si>
  <si>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</si>
  <si>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</si>
  <si>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</si>
  <si>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</si>
  <si>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</si>
  <si>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</si>
  <si>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</si>
  <si>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</si>
  <si>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</si>
  <si>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</si>
  <si>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</si>
  <si>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</si>
  <si>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</si>
  <si>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</si>
  <si>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</si>
  <si>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</si>
  <si>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</si>
  <si>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</si>
  <si>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</si>
  <si>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</si>
  <si>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</si>
  <si>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</si>
  <si>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</si>
  <si>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</si>
  <si>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</si>
  <si>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</si>
  <si>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</si>
  <si>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</si>
  <si>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</si>
  <si>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</si>
  <si>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</si>
  <si>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</si>
  <si>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</si>
  <si>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</si>
  <si>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</si>
  <si>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</si>
  <si>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</si>
  <si>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</si>
  <si>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</si>
  <si>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</si>
  <si>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</si>
  <si>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</si>
  <si>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</si>
  <si>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</si>
  <si>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</si>
  <si>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</si>
  <si>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</si>
  <si>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</si>
  <si>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</si>
  <si>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</si>
  <si>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</si>
  <si>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</si>
  <si>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</si>
  <si>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</si>
  <si>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</si>
  <si>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</si>
  <si>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</si>
  <si>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</si>
  <si>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</si>
  <si>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</si>
  <si>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</si>
  <si>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</si>
  <si>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</si>
  <si>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</si>
  <si>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</si>
  <si>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</si>
  <si>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</si>
  <si>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</si>
  <si>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</si>
  <si>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</si>
  <si>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</si>
  <si>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</si>
  <si>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</si>
  <si>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</si>
  <si>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</si>
  <si>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</si>
  <si>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</si>
  <si>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</si>
  <si>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</si>
  <si>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</si>
  <si>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</si>
  <si>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</si>
  <si>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</si>
  <si>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</si>
  <si>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</si>
  <si>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</si>
  <si>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</si>
  <si>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</si>
  <si>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</si>
  <si>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</si>
  <si>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</si>
  <si>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</si>
  <si>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</si>
  <si>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</si>
  <si>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</si>
  <si>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</si>
  <si>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</si>
  <si>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</si>
  <si>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</si>
  <si>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</si>
  <si>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</si>
  <si>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</si>
  <si>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</si>
  <si>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</si>
  <si>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</si>
  <si>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</si>
  <si>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</si>
  <si>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</si>
  <si>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</si>
  <si>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</si>
  <si>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</si>
  <si>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</si>
  <si>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</si>
  <si>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</si>
  <si>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</si>
  <si>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</si>
  <si>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</si>
  <si>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</si>
  <si>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</si>
  <si>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</si>
  <si>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</si>
  <si>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</si>
  <si>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</si>
  <si>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</si>
  <si>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</si>
  <si>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</si>
  <si>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</si>
  <si>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</si>
  <si>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</si>
  <si>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</si>
  <si>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</si>
  <si>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</si>
  <si>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</si>
  <si>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</si>
  <si>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</si>
  <si>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</si>
  <si>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</si>
  <si>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</si>
  <si>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</si>
  <si>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</si>
  <si>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</si>
  <si>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</si>
  <si>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</si>
  <si>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</si>
  <si>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</si>
  <si>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</si>
  <si>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</si>
  <si>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</si>
  <si>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</si>
  <si>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</si>
  <si>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</si>
  <si>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</si>
  <si>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</si>
  <si>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</si>
  <si>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</si>
  <si>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</si>
  <si>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</si>
  <si>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</si>
  <si>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</si>
  <si>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</si>
  <si>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</si>
  <si>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</si>
  <si>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</si>
  <si>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</si>
  <si>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</si>
  <si>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</si>
  <si>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</si>
  <si>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</si>
  <si>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</si>
  <si>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</si>
  <si>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</si>
  <si>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</si>
  <si>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</si>
  <si>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</si>
  <si>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</si>
  <si>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</si>
  <si>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</si>
  <si>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</si>
  <si>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</si>
  <si>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</si>
  <si>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</si>
  <si>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</si>
  <si>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</si>
  <si>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</si>
  <si>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</si>
  <si>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</si>
  <si>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</si>
  <si>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</si>
  <si>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</si>
  <si>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</si>
  <si>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</si>
  <si>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</si>
  <si>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</si>
  <si>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</si>
  <si>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</si>
  <si>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</si>
  <si>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</si>
  <si>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</si>
  <si>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</si>
  <si>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</si>
  <si>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</si>
  <si>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</si>
  <si>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</si>
  <si>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</si>
  <si>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</si>
  <si>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</si>
  <si>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</si>
  <si>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</si>
  <si>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</si>
  <si>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</si>
  <si>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</si>
  <si>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</si>
  <si>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</si>
  <si>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</si>
  <si>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</si>
  <si>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</si>
  <si>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</si>
  <si>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</si>
  <si>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</si>
  <si>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</si>
  <si>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</si>
  <si>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</si>
  <si>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</si>
  <si>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</si>
  <si>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</si>
  <si>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</si>
  <si>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</si>
  <si>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</si>
  <si>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</si>
  <si>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</si>
  <si>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</si>
  <si>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</si>
  <si>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</si>
  <si>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</si>
  <si>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</si>
  <si>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</si>
  <si>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</si>
  <si>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</si>
  <si>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</si>
  <si>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</si>
  <si>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</si>
  <si>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</si>
  <si>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</si>
  <si>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</si>
  <si>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</si>
  <si>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</si>
  <si>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</si>
  <si>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</si>
  <si>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</si>
  <si>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</si>
  <si>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</si>
  <si>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</si>
  <si>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</si>
  <si>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</si>
  <si>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</si>
  <si>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</si>
  <si>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</si>
  <si>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</si>
  <si>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</si>
  <si>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</si>
  <si>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</si>
  <si>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</si>
  <si>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</si>
  <si>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</si>
  <si>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</si>
  <si>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</si>
  <si>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</si>
  <si>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</si>
  <si>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</si>
  <si>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</si>
  <si>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</si>
  <si>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</si>
  <si>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</si>
  <si>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</si>
  <si>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</si>
  <si>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</si>
  <si>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</si>
  <si>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</si>
  <si>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</si>
  <si>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</si>
  <si>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</si>
  <si>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</si>
  <si>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</si>
  <si>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</si>
  <si>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</si>
  <si>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</si>
  <si>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</si>
  <si>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</si>
  <si>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</si>
  <si>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</si>
  <si>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</si>
  <si>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</si>
  <si>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</si>
  <si>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</si>
  <si>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</si>
  <si>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</si>
  <si>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</si>
  <si>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</si>
  <si>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</si>
  <si>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</si>
  <si>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</si>
  <si>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</si>
  <si>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</si>
  <si>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</si>
  <si>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</si>
  <si>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</si>
  <si>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</si>
  <si>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</si>
  <si>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</si>
  <si>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</si>
  <si>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</si>
  <si>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</si>
  <si>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</si>
  <si>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</si>
  <si>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</si>
  <si>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</si>
  <si>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</si>
  <si>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</si>
  <si>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</si>
  <si>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</si>
  <si>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</si>
  <si>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</si>
  <si>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</si>
  <si>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</si>
  <si>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</si>
  <si>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</si>
  <si>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</si>
  <si>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</si>
  <si>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</si>
  <si>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</si>
  <si>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</si>
  <si>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</si>
  <si>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</si>
  <si>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</si>
  <si>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</si>
  <si>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</si>
  <si>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</si>
  <si>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</si>
  <si>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</si>
  <si>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</si>
  <si>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</si>
  <si>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</si>
  <si>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</si>
  <si>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</si>
  <si>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</si>
  <si>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</si>
  <si>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</si>
  <si>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</si>
  <si>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</si>
  <si>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</si>
  <si>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</si>
  <si>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</si>
  <si>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</si>
  <si>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</si>
  <si>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</si>
  <si>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</si>
  <si>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</si>
  <si>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</si>
  <si>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</si>
  <si>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</si>
  <si>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</si>
  <si>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</si>
  <si>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</si>
  <si>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</si>
  <si>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</si>
  <si>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</si>
  <si>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</si>
  <si>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</si>
  <si>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</si>
  <si>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</si>
  <si>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</si>
  <si>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</si>
  <si>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</si>
  <si>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</si>
  <si>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</si>
  <si>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</si>
  <si>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</si>
  <si>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</si>
  <si>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</si>
  <si>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</si>
  <si>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</si>
  <si>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</si>
  <si>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</si>
  <si>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</si>
  <si>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</si>
  <si>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</si>
  <si>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</si>
  <si>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</si>
  <si>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</si>
  <si>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</si>
  <si>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</si>
  <si>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</si>
  <si>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</si>
  <si>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</si>
  <si>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</si>
  <si>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</si>
  <si>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</si>
  <si>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</si>
  <si>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</si>
  <si>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</si>
  <si>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</si>
  <si>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</si>
  <si>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</si>
  <si>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</si>
  <si>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</si>
  <si>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</si>
  <si>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</si>
  <si>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</si>
  <si>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</si>
  <si>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</si>
  <si>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</si>
  <si>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</si>
  <si>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</si>
  <si>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</si>
  <si>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</si>
  <si>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</si>
  <si>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</si>
  <si>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</si>
  <si>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</si>
  <si>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</si>
  <si>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</si>
  <si>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</si>
  <si>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</si>
  <si>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</si>
  <si>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</si>
  <si>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</si>
  <si>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</si>
  <si>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</si>
  <si>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</si>
  <si>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</si>
  <si>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</si>
  <si>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</si>
  <si>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</si>
  <si>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</si>
  <si>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</si>
  <si>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</si>
  <si>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</si>
  <si>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</si>
  <si>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</si>
  <si>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</si>
  <si>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</si>
  <si>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</si>
  <si>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</si>
  <si>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</si>
  <si>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</si>
  <si>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</si>
  <si>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</si>
  <si>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</si>
  <si>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</si>
  <si>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</si>
  <si>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</si>
  <si>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</si>
  <si>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</si>
  <si>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</si>
  <si>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</si>
  <si>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</si>
  <si>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</si>
  <si>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</si>
  <si>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</si>
  <si>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</si>
  <si>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</si>
  <si>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</si>
  <si>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</si>
  <si>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</si>
  <si>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</si>
  <si>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</si>
  <si>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</si>
  <si>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</si>
  <si>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</si>
  <si>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</si>
  <si>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</si>
  <si>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</si>
  <si>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</si>
  <si>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</si>
  <si>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</si>
  <si>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</si>
  <si>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</si>
  <si>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</si>
  <si>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</si>
  <si>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</si>
  <si>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</si>
  <si>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</si>
  <si>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</si>
  <si>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</si>
  <si>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</si>
  <si>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</si>
  <si>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</si>
  <si>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</si>
  <si>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</si>
  <si>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</si>
  <si>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</si>
  <si>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</si>
  <si>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</si>
  <si>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</si>
  <si>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</si>
  <si>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</si>
  <si>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</si>
  <si>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</si>
  <si>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</si>
  <si>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</si>
  <si>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</si>
  <si>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</si>
  <si>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</si>
  <si>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</si>
  <si>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</si>
  <si>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</si>
  <si>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</si>
  <si>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</si>
  <si>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</si>
  <si>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</si>
  <si>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</si>
  <si>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</si>
  <si>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</si>
  <si>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</si>
  <si>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</si>
  <si>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</si>
  <si>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</si>
  <si>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</si>
  <si>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</si>
  <si>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</si>
  <si>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</si>
  <si>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</si>
  <si>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</si>
  <si>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</si>
  <si>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</si>
  <si>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</si>
  <si>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</si>
  <si>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</si>
  <si>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</si>
  <si>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</si>
  <si>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</si>
  <si>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</si>
  <si>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</si>
  <si>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</si>
  <si>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</si>
  <si>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</si>
  <si>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</si>
  <si>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</si>
  <si>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</si>
  <si>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</si>
  <si>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</si>
  <si>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</si>
  <si>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</si>
  <si>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</si>
  <si>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</si>
  <si>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</si>
  <si>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</si>
  <si>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</si>
  <si>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</si>
  <si>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</si>
  <si>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</si>
  <si>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</si>
  <si>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</si>
  <si>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</si>
  <si>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</si>
  <si>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</si>
  <si>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</si>
  <si>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</si>
  <si>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</si>
  <si>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</si>
  <si>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</si>
  <si>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</si>
  <si>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</si>
  <si>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</si>
  <si>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</si>
  <si>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</si>
  <si>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</si>
  <si>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</si>
  <si>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</si>
  <si>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</si>
  <si>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</si>
  <si>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</si>
  <si>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</si>
  <si>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</si>
  <si>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</si>
  <si>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</si>
  <si>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</si>
  <si>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</si>
  <si>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</si>
  <si>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</si>
  <si>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</si>
  <si>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</si>
  <si>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</si>
  <si>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</si>
  <si>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</si>
  <si>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</si>
  <si>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</si>
  <si>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</si>
  <si>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</si>
  <si>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</si>
  <si>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</si>
  <si>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</si>
  <si>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</si>
  <si>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</si>
  <si>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</si>
  <si>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</si>
  <si>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</si>
  <si>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</si>
  <si>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</si>
  <si>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</si>
  <si>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</si>
  <si>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</si>
  <si>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</si>
  <si>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</si>
  <si>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</si>
  <si>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</si>
  <si>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</si>
  <si>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</si>
  <si>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</si>
  <si>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</si>
  <si>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</si>
  <si>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</si>
  <si>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</si>
  <si>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</si>
  <si>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</si>
  <si>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</si>
  <si>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</si>
  <si>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</si>
  <si>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</si>
  <si>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</si>
  <si>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</si>
  <si>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</si>
  <si>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</si>
  <si>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</si>
  <si>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</si>
  <si>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</si>
  <si>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</si>
  <si>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</si>
  <si>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</si>
  <si>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</si>
  <si>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</si>
  <si>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</si>
  <si>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</si>
  <si>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</si>
  <si>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</si>
  <si>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</si>
  <si>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</si>
  <si>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</si>
  <si>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</si>
  <si>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</si>
  <si>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</si>
  <si>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</si>
  <si>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</si>
  <si>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</si>
  <si>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</si>
  <si>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</si>
  <si>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</si>
  <si>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</si>
  <si>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</si>
  <si>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</si>
  <si>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</si>
  <si>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</si>
  <si>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</si>
  <si>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</si>
  <si>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</si>
  <si>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</si>
  <si>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</si>
  <si>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</si>
  <si>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</si>
  <si>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</si>
  <si>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</si>
  <si>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</si>
  <si>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</si>
  <si>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</si>
  <si>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</si>
  <si>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</si>
  <si>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</si>
  <si>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</si>
  <si>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</si>
  <si>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</si>
  <si>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</si>
  <si>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</si>
  <si>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</si>
  <si>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</si>
  <si>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</si>
  <si>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</si>
  <si>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</si>
  <si>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</si>
  <si>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</si>
  <si>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</si>
  <si>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</si>
  <si>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</si>
  <si>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</si>
  <si>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</si>
  <si>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</si>
  <si>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</si>
  <si>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</si>
  <si>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</si>
  <si>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</si>
  <si>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</si>
  <si>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</si>
  <si>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</si>
  <si>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</si>
  <si>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</si>
  <si>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</si>
  <si>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</si>
  <si>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</si>
  <si>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</si>
  <si>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</si>
  <si>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</si>
  <si>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</si>
  <si>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</si>
  <si>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</si>
  <si>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</si>
  <si>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</si>
  <si>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</si>
  <si>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</si>
  <si>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</si>
  <si>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</si>
  <si>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</si>
  <si>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</si>
  <si>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</si>
  <si>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</si>
  <si>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</si>
  <si>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</si>
  <si>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</si>
  <si>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</si>
  <si>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</si>
  <si>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</si>
  <si>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</si>
  <si>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</si>
  <si>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</si>
  <si>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</si>
  <si>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</si>
  <si>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</si>
  <si>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</si>
  <si>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</si>
  <si>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</si>
  <si>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</si>
  <si>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</si>
  <si>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</si>
  <si>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</si>
  <si>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</si>
  <si>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</si>
  <si>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</si>
  <si>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</si>
  <si>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</si>
  <si>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</si>
  <si>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</si>
  <si>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</si>
  <si>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</si>
  <si>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</si>
  <si>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</si>
  <si>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</si>
  <si>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</si>
  <si>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</si>
  <si>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</si>
  <si>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</si>
  <si>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</si>
  <si>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</si>
  <si>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</si>
  <si>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</si>
  <si>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</si>
  <si>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</si>
  <si>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</si>
  <si>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</si>
  <si>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</si>
  <si>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</si>
  <si>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</si>
  <si>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</si>
  <si>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</si>
  <si>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</si>
  <si>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</si>
  <si>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</si>
  <si>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</si>
  <si>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</si>
  <si>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</si>
  <si>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</si>
  <si>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</si>
  <si>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</si>
  <si>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</si>
  <si>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</si>
  <si>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</si>
  <si>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</si>
  <si>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</si>
  <si>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</si>
  <si>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</si>
  <si>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</si>
  <si>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</si>
  <si>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</si>
  <si>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</si>
  <si>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</si>
  <si>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</si>
  <si>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</si>
  <si>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</si>
  <si>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</si>
  <si>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</si>
  <si>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</si>
  <si>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</si>
  <si>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</si>
  <si>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</si>
  <si>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</si>
  <si>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</si>
  <si>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</si>
  <si>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</si>
  <si>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</si>
  <si>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</si>
  <si>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</si>
  <si>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</si>
  <si>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</si>
  <si>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</si>
  <si>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</si>
  <si>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</si>
  <si>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</si>
  <si>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</si>
  <si>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</si>
  <si>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</si>
  <si>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</si>
  <si>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</si>
  <si>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</si>
  <si>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</si>
  <si>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</si>
  <si>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</si>
  <si>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</si>
  <si>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</si>
  <si>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</si>
  <si>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</si>
  <si>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</si>
  <si>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</si>
  <si>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</si>
  <si>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</si>
  <si>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</si>
  <si>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</si>
  <si>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</si>
  <si>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</si>
  <si>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</si>
  <si>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</si>
  <si>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</si>
  <si>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</si>
  <si>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</si>
  <si>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</si>
  <si>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</si>
  <si>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</si>
  <si>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</si>
  <si>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</si>
  <si>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</si>
  <si>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</si>
  <si>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</si>
  <si>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</si>
  <si>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</si>
  <si>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</si>
  <si>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</si>
  <si>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</si>
  <si>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</si>
  <si>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</si>
  <si>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</si>
  <si>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</si>
  <si>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</si>
  <si>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</si>
  <si>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</si>
  <si>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</si>
  <si>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</si>
  <si>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</si>
  <si>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</si>
  <si>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</si>
  <si>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</si>
  <si>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</si>
  <si>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</si>
  <si>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</si>
  <si>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</si>
  <si>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</si>
  <si>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</si>
  <si>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</si>
  <si>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</si>
  <si>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</si>
  <si>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</si>
  <si>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</si>
  <si>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</si>
  <si>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</si>
  <si>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</si>
  <si>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</si>
  <si>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</si>
  <si>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</si>
  <si>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</si>
  <si>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</si>
  <si>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</si>
  <si>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</si>
  <si>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</si>
  <si>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</si>
  <si>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</si>
  <si>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</si>
  <si>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</si>
  <si>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</si>
  <si>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</si>
  <si>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</si>
  <si>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</si>
  <si>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</si>
  <si>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</si>
  <si>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</si>
  <si>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</si>
  <si>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</si>
  <si>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</si>
  <si>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</si>
  <si>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</si>
  <si>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</si>
  <si>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</si>
  <si>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</si>
  <si>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</si>
  <si>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</si>
  <si>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</si>
  <si>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</si>
  <si>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</si>
  <si>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</si>
  <si>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</si>
  <si>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</si>
  <si>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</si>
  <si>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</si>
  <si>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</si>
  <si>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</si>
  <si>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</si>
  <si>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</si>
  <si>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</si>
  <si>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</si>
  <si>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</si>
  <si>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</si>
  <si>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</si>
  <si>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</si>
  <si>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</si>
  <si>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</si>
  <si>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</si>
  <si>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</si>
  <si>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</si>
  <si>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</si>
  <si>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</si>
  <si>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</si>
  <si>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</si>
  <si>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</si>
  <si>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</si>
  <si>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</si>
  <si>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</si>
  <si>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</si>
  <si>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</si>
  <si>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</si>
  <si>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</si>
  <si>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</si>
  <si>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</si>
  <si>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</si>
  <si>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</si>
  <si>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</si>
  <si>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</si>
  <si>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</si>
  <si>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</si>
  <si>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</si>
  <si>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</si>
  <si>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</si>
  <si>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</si>
  <si>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</si>
  <si>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</si>
  <si>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</si>
  <si>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</si>
  <si>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</si>
  <si>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</si>
  <si>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</si>
  <si>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</si>
  <si>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</si>
  <si>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</si>
  <si>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</si>
  <si>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</si>
  <si>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</si>
  <si>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</si>
  <si>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</si>
  <si>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</si>
  <si>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</si>
  <si>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</si>
  <si>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</si>
  <si>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</si>
  <si>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</si>
  <si>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</si>
  <si>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</si>
  <si>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</si>
  <si>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</si>
  <si>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</si>
  <si>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</si>
  <si>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</si>
  <si>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</si>
  <si>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</si>
  <si>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</si>
  <si>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</si>
  <si>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</si>
  <si>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</si>
  <si>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</si>
  <si>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</si>
  <si>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</si>
  <si>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</si>
  <si>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</si>
  <si>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</si>
  <si>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</si>
  <si>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</si>
  <si>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</si>
  <si>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</si>
  <si>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</si>
  <si>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</si>
  <si>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</si>
  <si>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</si>
  <si>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</si>
  <si>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</si>
  <si>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</si>
  <si>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</si>
  <si>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</si>
  <si>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</si>
  <si>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</si>
  <si>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</si>
  <si>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</si>
  <si>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</si>
  <si>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</si>
  <si>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</si>
  <si>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</si>
  <si>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</si>
  <si>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</si>
  <si>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</si>
  <si>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</si>
  <si>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</si>
  <si>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</si>
  <si>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</si>
  <si>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</si>
  <si>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</si>
  <si>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</si>
  <si>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</si>
  <si>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</si>
  <si>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</si>
  <si>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</si>
  <si>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</si>
  <si>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</si>
  <si>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</si>
  <si>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</si>
  <si>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</si>
  <si>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</si>
  <si>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</si>
  <si>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</si>
  <si>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</si>
  <si>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</si>
  <si>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</si>
  <si>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</si>
  <si>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</si>
  <si>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</si>
  <si>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</si>
  <si>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</si>
  <si>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</si>
  <si>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</si>
  <si>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</si>
  <si>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</si>
  <si>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</si>
  <si>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</si>
  <si>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</si>
  <si>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</si>
  <si>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</si>
  <si>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</si>
  <si>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</si>
  <si>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</si>
  <si>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</si>
  <si>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</si>
  <si>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</si>
  <si>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</si>
  <si>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</si>
  <si>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</si>
  <si>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</si>
  <si>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</si>
  <si>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</si>
  <si>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</si>
  <si>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</si>
  <si>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</si>
  <si>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</si>
  <si>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</si>
  <si>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</si>
  <si>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</si>
  <si>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</si>
  <si>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</si>
  <si>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</si>
  <si>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</si>
  <si>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</si>
  <si>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</si>
  <si>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</si>
  <si>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</si>
  <si>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</si>
  <si>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</si>
  <si>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</si>
  <si>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</si>
  <si>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</si>
  <si>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</si>
  <si>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</si>
  <si>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</si>
  <si>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</si>
  <si>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</si>
  <si>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</si>
  <si>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</si>
  <si>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</si>
  <si>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</si>
  <si>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</si>
  <si>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</si>
  <si>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</si>
  <si>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</si>
  <si>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</si>
  <si>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</si>
  <si>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</si>
  <si>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</si>
  <si>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</si>
  <si>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</si>
  <si>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</si>
  <si>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</si>
  <si>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</si>
  <si>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</si>
  <si>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</si>
  <si>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</si>
  <si>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</si>
  <si>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</si>
  <si>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</si>
  <si>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</si>
  <si>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</si>
  <si>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</si>
  <si>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</si>
  <si>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</si>
  <si>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</si>
  <si>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</si>
  <si>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</si>
  <si>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</si>
  <si>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</si>
  <si>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</si>
  <si>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</si>
  <si>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</si>
  <si>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</si>
  <si>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</si>
  <si>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</si>
  <si>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</si>
  <si>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</si>
  <si>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</si>
  <si>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</si>
  <si>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</si>
  <si>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</si>
  <si>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</si>
  <si>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</si>
  <si>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</si>
  <si>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</si>
  <si>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</si>
  <si>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</si>
  <si>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</si>
  <si>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</si>
  <si>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</si>
  <si>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</si>
  <si>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</si>
  <si>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</si>
  <si>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</si>
  <si>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</si>
  <si>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</si>
  <si>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</si>
  <si>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</si>
  <si>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</si>
  <si>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</si>
  <si>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</si>
  <si>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</si>
  <si>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</si>
  <si>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</si>
  <si>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</si>
  <si>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</si>
  <si>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</si>
  <si>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</si>
  <si>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</si>
  <si>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</si>
  <si>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</si>
  <si>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</si>
  <si>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</si>
  <si>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</si>
  <si>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</si>
  <si>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</si>
  <si>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</si>
  <si>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</si>
  <si>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</si>
  <si>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</si>
  <si>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</si>
  <si>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</si>
  <si>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</si>
  <si>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</si>
  <si>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</si>
  <si>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</si>
  <si>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</si>
  <si>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</si>
  <si>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</si>
  <si>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</si>
  <si>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</si>
  <si>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</si>
  <si>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</si>
  <si>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</si>
  <si>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</si>
  <si>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</si>
  <si>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</si>
  <si>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</si>
  <si>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</si>
  <si>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</si>
  <si>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</si>
  <si>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</si>
  <si>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</si>
  <si>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</si>
  <si>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</si>
  <si>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</si>
  <si>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</si>
  <si>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</si>
  <si>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</si>
  <si>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</si>
  <si>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</si>
  <si>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</si>
  <si>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</si>
  <si>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</si>
  <si>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</si>
  <si>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</si>
  <si>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</si>
  <si>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</si>
  <si>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</si>
  <si>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</si>
  <si>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</si>
  <si>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</si>
  <si>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</si>
  <si>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</si>
  <si>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</si>
  <si>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</si>
  <si>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</si>
  <si>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</si>
  <si>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</si>
  <si>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</si>
  <si>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</si>
  <si>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</si>
  <si>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</si>
  <si>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</si>
  <si>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</si>
  <si>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</si>
  <si>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</si>
  <si>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</si>
  <si>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</si>
  <si>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</si>
  <si>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</si>
  <si>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</si>
  <si>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</si>
  <si>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</si>
  <si>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</si>
  <si>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</si>
  <si>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</si>
  <si>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</si>
  <si>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</si>
  <si>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</si>
  <si>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</si>
  <si>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</si>
  <si>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</si>
  <si>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</si>
  <si>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</si>
  <si>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</si>
  <si>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</si>
  <si>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</si>
  <si>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</si>
  <si>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</si>
  <si>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</si>
  <si>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</si>
  <si>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</si>
  <si>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</si>
  <si>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</si>
  <si>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</si>
  <si>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</si>
  <si>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</si>
  <si>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</si>
  <si>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</si>
  <si>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</si>
  <si>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</si>
  <si>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</si>
  <si>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</si>
  <si>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</si>
  <si>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</si>
  <si>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</si>
  <si>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</si>
  <si>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</si>
  <si>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</si>
  <si>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</si>
  <si>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</si>
  <si>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</si>
  <si>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</si>
  <si>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</si>
  <si>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</si>
  <si>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</si>
  <si>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</si>
  <si>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</si>
  <si>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</si>
  <si>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</si>
  <si>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</si>
  <si>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</si>
  <si>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</si>
  <si>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</si>
  <si>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</si>
  <si>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</si>
  <si>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</si>
  <si>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</si>
  <si>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</si>
  <si>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</si>
  <si>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</si>
  <si>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</si>
  <si>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</si>
  <si>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</si>
  <si>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</si>
  <si>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</si>
  <si>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</si>
  <si>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</si>
  <si>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</si>
  <si>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</si>
  <si>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</si>
  <si>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</si>
  <si>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</si>
  <si>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</si>
  <si>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</si>
  <si>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</si>
  <si>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</si>
  <si>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</si>
  <si>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</si>
  <si>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</si>
  <si>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</si>
  <si>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</si>
  <si>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</si>
  <si>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</si>
  <si>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</si>
  <si>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</si>
  <si>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</si>
  <si>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</si>
  <si>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</si>
  <si>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</si>
  <si>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</si>
  <si>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</si>
  <si>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</si>
  <si>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</si>
  <si>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</si>
  <si>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</si>
  <si>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</si>
  <si>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</si>
  <si>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</si>
  <si>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</si>
  <si>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</si>
  <si>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</si>
  <si>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</si>
  <si>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</si>
  <si>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</si>
  <si>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</si>
  <si>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</si>
  <si>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</si>
  <si>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</si>
  <si>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</si>
  <si>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</si>
  <si>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</si>
  <si>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</si>
  <si>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</si>
  <si>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</si>
  <si>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</si>
  <si>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</si>
  <si>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</si>
  <si>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</si>
  <si>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</si>
  <si>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</si>
  <si>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</si>
  <si>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</si>
  <si>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</si>
  <si>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</si>
  <si>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</si>
  <si>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</si>
  <si>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</si>
  <si>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</si>
  <si>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</si>
  <si>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</si>
  <si>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</si>
  <si>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</si>
  <si>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</si>
  <si>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</si>
  <si>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</si>
  <si>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</si>
  <si>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</si>
  <si>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</si>
  <si>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</si>
  <si>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</si>
  <si>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</si>
  <si>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</si>
  <si>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</si>
  <si>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</si>
  <si>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</si>
  <si>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</si>
  <si>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</si>
  <si>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</si>
  <si>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</si>
  <si>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</si>
  <si>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</si>
  <si>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</si>
  <si>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</si>
  <si>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</si>
  <si>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</si>
  <si>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</si>
  <si>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</si>
  <si>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</si>
  <si>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</si>
  <si>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</si>
  <si>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</si>
  <si>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</si>
  <si>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</si>
  <si>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</si>
  <si>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</si>
  <si>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</si>
  <si>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</si>
  <si>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</si>
  <si>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</si>
  <si>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</si>
  <si>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</si>
  <si>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</si>
  <si>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</si>
  <si>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</si>
  <si>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</si>
  <si>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</si>
  <si>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</si>
  <si>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</si>
  <si>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</si>
  <si>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</si>
  <si>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</si>
  <si>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</si>
  <si>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</si>
  <si>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</si>
  <si>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</si>
  <si>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</si>
  <si>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</si>
  <si>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</si>
  <si>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</si>
  <si>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</si>
  <si>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</si>
  <si>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</si>
  <si>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</si>
  <si>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</si>
  <si>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</si>
  <si>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</si>
  <si>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</si>
  <si>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</si>
  <si>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</si>
  <si>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</si>
  <si>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</si>
  <si>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</si>
  <si>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</si>
  <si>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</si>
  <si>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</si>
  <si>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</si>
  <si>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</si>
  <si>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</si>
  <si>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</si>
  <si>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</si>
  <si>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</si>
  <si>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</si>
  <si>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</si>
  <si>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</si>
  <si>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</si>
  <si>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</si>
  <si>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</si>
  <si>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</si>
  <si>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</si>
  <si>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</si>
  <si>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</si>
  <si>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</si>
  <si>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</si>
  <si>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</si>
  <si>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</si>
  <si>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</si>
  <si>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</si>
  <si>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</si>
  <si>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</si>
  <si>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</si>
  <si>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</si>
  <si>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</si>
  <si>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</si>
  <si>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</si>
  <si>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</si>
  <si>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</si>
  <si>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</si>
  <si>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</si>
  <si>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</si>
  <si>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</si>
  <si>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</si>
  <si>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</si>
  <si>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</si>
  <si>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</si>
  <si>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</si>
  <si>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</si>
  <si>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</si>
  <si>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</si>
  <si>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</si>
  <si>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</si>
  <si>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</si>
  <si>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</si>
  <si>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</si>
  <si>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</si>
  <si>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</si>
  <si>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</si>
  <si>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</si>
  <si>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</si>
  <si>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</si>
  <si>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</si>
  <si>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</si>
  <si>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</si>
  <si>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</si>
  <si>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</si>
  <si>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</si>
  <si>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</si>
  <si>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</si>
  <si>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</si>
  <si>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</si>
  <si>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</si>
  <si>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</si>
  <si>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</si>
  <si>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</si>
  <si>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</si>
  <si>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</si>
  <si>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</si>
  <si>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</si>
  <si>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</si>
  <si>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</si>
  <si>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</si>
  <si>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</si>
  <si>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</si>
  <si>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</si>
  <si>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</si>
  <si>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</si>
  <si>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</si>
  <si>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</si>
  <si>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</si>
  <si>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</si>
  <si>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</si>
  <si>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</si>
  <si>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</si>
  <si>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</si>
  <si>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</si>
  <si>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</si>
  <si>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</si>
  <si>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</si>
  <si>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</si>
  <si>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</si>
  <si>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</si>
  <si>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</si>
  <si>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</si>
  <si>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</si>
  <si>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</si>
  <si>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</si>
  <si>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</si>
  <si>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</si>
  <si>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</si>
  <si>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</si>
  <si>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</si>
  <si>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</si>
  <si>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</si>
  <si>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</si>
  <si>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</si>
  <si>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</si>
  <si>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</si>
  <si>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</si>
  <si>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</si>
  <si>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</si>
  <si>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</si>
  <si>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</si>
  <si>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</si>
  <si>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</si>
  <si>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</si>
  <si>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</si>
  <si>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</si>
  <si>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</si>
  <si>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</si>
  <si>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</si>
  <si>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</si>
  <si>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</si>
  <si>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</si>
  <si>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</si>
  <si>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</si>
  <si>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</si>
  <si>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</si>
  <si>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</si>
  <si>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</si>
  <si>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</si>
  <si>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</si>
  <si>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</si>
  <si>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</si>
  <si>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</si>
  <si>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</si>
  <si>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</si>
  <si>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</si>
  <si>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</si>
  <si>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</si>
  <si>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</si>
  <si>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</si>
  <si>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</si>
  <si>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</si>
  <si>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</si>
  <si>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</si>
  <si>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</si>
  <si>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</si>
  <si>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</si>
  <si>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</si>
  <si>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</si>
  <si>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</si>
  <si>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</si>
  <si>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</si>
  <si>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</si>
  <si>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</si>
  <si>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</si>
  <si>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</si>
  <si>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</si>
  <si>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</si>
  <si>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</si>
  <si>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</si>
  <si>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</si>
  <si>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</si>
  <si>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</si>
  <si>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</si>
  <si>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</si>
  <si>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</si>
  <si>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</si>
  <si>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</si>
  <si>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</si>
  <si>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</si>
  <si>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</si>
  <si>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</si>
  <si>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</si>
  <si>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</si>
  <si>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</si>
  <si>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</si>
  <si>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</si>
  <si>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</si>
  <si>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</si>
  <si>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</si>
  <si>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</si>
  <si>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</si>
  <si>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</si>
  <si>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</si>
  <si>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</si>
  <si>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</si>
  <si>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</si>
  <si>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</si>
  <si>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</si>
  <si>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</si>
  <si>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</si>
  <si>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</si>
  <si>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</si>
  <si>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</si>
  <si>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</si>
  <si>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</si>
  <si>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</si>
  <si>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</si>
  <si>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</si>
  <si>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</si>
  <si>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</si>
  <si>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</si>
  <si>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</si>
  <si>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</si>
  <si>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</si>
  <si>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</si>
  <si>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</si>
  <si>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</si>
  <si>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</si>
  <si>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</si>
  <si>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</si>
  <si>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</si>
  <si>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</si>
  <si>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</si>
  <si>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</si>
  <si>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</si>
  <si>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</si>
  <si>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</si>
  <si>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</si>
  <si>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</si>
  <si>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</si>
  <si>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</si>
  <si>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</si>
  <si>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</si>
  <si>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</si>
  <si>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</si>
  <si>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</si>
  <si>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</si>
  <si>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</si>
  <si>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</si>
  <si>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</si>
  <si>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</si>
  <si>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</si>
  <si>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</si>
  <si>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</si>
  <si>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</si>
  <si>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</si>
  <si>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</si>
  <si>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</si>
  <si>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</si>
  <si>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</si>
  <si>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</si>
  <si>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</si>
  <si>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</si>
  <si>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</si>
  <si>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</si>
  <si>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</si>
  <si>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</si>
  <si>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</si>
  <si>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</si>
  <si>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</si>
  <si>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</si>
  <si>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</si>
  <si>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</si>
  <si>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</si>
  <si>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</si>
  <si>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</si>
  <si>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</si>
  <si>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</si>
  <si>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</si>
  <si>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</si>
  <si>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</si>
  <si>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</si>
  <si>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</si>
  <si>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</si>
  <si>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</si>
  <si>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</si>
  <si>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</si>
  <si>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</si>
  <si>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</si>
  <si>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</si>
  <si>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</si>
  <si>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</si>
  <si>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</si>
  <si>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</si>
  <si>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</si>
  <si>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</si>
  <si>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</si>
  <si>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</si>
  <si>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</si>
  <si>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</si>
  <si>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</si>
  <si>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</si>
  <si>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</si>
  <si>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</si>
  <si>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</si>
  <si>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</si>
  <si>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</si>
  <si>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</si>
  <si>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</si>
  <si>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</si>
  <si>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</si>
  <si>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</si>
  <si>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</si>
  <si>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</si>
  <si>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</si>
  <si>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</si>
  <si>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</si>
  <si>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</si>
  <si>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</si>
  <si>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</si>
  <si>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</si>
  <si>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</si>
  <si>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</si>
  <si>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</si>
  <si>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</si>
  <si>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</si>
  <si>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</si>
  <si>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</si>
  <si>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</si>
  <si>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</si>
  <si>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</si>
  <si>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</si>
  <si>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</si>
  <si>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</si>
  <si>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</si>
  <si>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</si>
  <si>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</si>
  <si>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</si>
  <si>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</si>
  <si>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</si>
  <si>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</si>
  <si>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</si>
  <si>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</si>
  <si>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</si>
  <si>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</si>
  <si>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</si>
  <si>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</si>
  <si>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</si>
  <si>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</si>
  <si>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</si>
  <si>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</si>
  <si>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</si>
  <si>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</si>
  <si>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</si>
  <si>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</si>
  <si>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</si>
  <si>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</si>
  <si>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</si>
  <si>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</si>
  <si>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</si>
  <si>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</si>
  <si>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</si>
  <si>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</si>
  <si>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</si>
  <si>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</si>
  <si>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</si>
  <si>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</si>
  <si>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</si>
  <si>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</si>
  <si>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</si>
  <si>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</si>
  <si>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</si>
  <si>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</si>
  <si>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</si>
  <si>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</si>
  <si>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</si>
  <si>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</si>
  <si>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</si>
  <si>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</si>
  <si>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</si>
  <si>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</si>
  <si>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</si>
  <si>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</si>
  <si>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</si>
  <si>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</si>
  <si>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</si>
  <si>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</si>
  <si>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</si>
  <si>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</si>
  <si>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</si>
  <si>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</si>
  <si>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</si>
  <si>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</si>
  <si>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</si>
  <si>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</si>
  <si>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</si>
  <si>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</si>
  <si>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</si>
  <si>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</si>
  <si>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</si>
  <si>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</si>
  <si>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</si>
  <si>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</si>
  <si>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</si>
  <si>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</si>
  <si>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</si>
  <si>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</si>
  <si>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</si>
  <si>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</si>
  <si>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</si>
  <si>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</si>
  <si>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</si>
  <si>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</si>
  <si>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</si>
  <si>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</si>
  <si>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</si>
  <si>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</si>
  <si>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</si>
  <si>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</si>
  <si>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</si>
  <si>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</si>
  <si>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</si>
  <si>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</si>
  <si>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</si>
  <si>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</si>
  <si>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</si>
  <si>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</si>
  <si>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</si>
  <si>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</si>
  <si>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</si>
  <si>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</si>
  <si>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</si>
  <si>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</si>
  <si>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</si>
  <si>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</si>
  <si>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</si>
  <si>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</si>
  <si>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</si>
  <si>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</si>
  <si>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</si>
  <si>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</si>
  <si>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</si>
  <si>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</si>
  <si>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</si>
  <si>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</si>
  <si>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</si>
  <si>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</si>
  <si>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</si>
  <si>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</si>
  <si>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</si>
  <si>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</si>
  <si>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</si>
  <si>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</si>
  <si>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</si>
  <si>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</si>
  <si>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</si>
  <si>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</si>
  <si>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</si>
  <si>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</si>
  <si>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</si>
  <si>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</si>
  <si>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</si>
  <si>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</si>
  <si>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</si>
  <si>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</si>
  <si>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</si>
  <si>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</si>
  <si>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</si>
  <si>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</si>
  <si>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</si>
  <si>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</si>
  <si>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</si>
  <si>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</si>
  <si>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</si>
  <si>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</si>
  <si>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</si>
  <si>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</si>
  <si>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</si>
  <si>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</si>
  <si>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</si>
  <si>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</si>
  <si>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</si>
  <si>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</si>
  <si>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</si>
  <si>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</si>
  <si>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</si>
  <si>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</si>
  <si>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</si>
  <si>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</si>
  <si>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</si>
  <si>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</si>
  <si>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</si>
  <si>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</si>
  <si>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</si>
  <si>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</si>
  <si>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</si>
  <si>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</si>
  <si>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</si>
  <si>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</si>
  <si>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</si>
  <si>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</si>
  <si>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</si>
  <si>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</si>
  <si>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</si>
  <si>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</si>
  <si>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</si>
  <si>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</si>
  <si>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</si>
  <si>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</si>
  <si>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</si>
  <si>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</si>
  <si>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</si>
  <si>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</si>
  <si>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</si>
  <si>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</si>
  <si>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</si>
  <si>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</si>
  <si>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</si>
  <si>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</si>
  <si>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</si>
  <si>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</si>
  <si>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</si>
  <si>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</si>
  <si>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</si>
  <si>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</si>
  <si>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</si>
  <si>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</si>
  <si>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</si>
  <si>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</si>
  <si>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</si>
  <si>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</si>
  <si>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</si>
  <si>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</si>
  <si>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</si>
  <si>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</si>
  <si>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</si>
  <si>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</si>
  <si>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</si>
  <si>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</si>
  <si>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</si>
  <si>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</si>
  <si>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</si>
  <si>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</si>
  <si>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</si>
  <si>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</si>
  <si>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</si>
  <si>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</si>
  <si>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</si>
  <si>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</si>
  <si>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</si>
  <si>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</si>
  <si>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</si>
  <si>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</si>
  <si>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</si>
  <si>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</si>
  <si>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</si>
  <si>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</si>
  <si>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</si>
  <si>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</si>
  <si>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</si>
  <si>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</si>
  <si>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</si>
  <si>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</si>
  <si>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</si>
  <si>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</si>
  <si>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</si>
  <si>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</si>
  <si>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</si>
  <si>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</si>
  <si>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</si>
  <si>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</si>
  <si>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</si>
  <si>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</si>
  <si>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</si>
  <si>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</si>
  <si>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</si>
  <si>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</si>
  <si>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</si>
  <si>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</si>
  <si>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</si>
  <si>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</si>
  <si>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</si>
  <si>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</si>
  <si>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</si>
  <si>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</si>
  <si>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</si>
  <si>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</si>
  <si>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</si>
  <si>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</si>
  <si>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</si>
  <si>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</si>
  <si>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</si>
  <si>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</si>
  <si>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</si>
  <si>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</si>
  <si>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</si>
  <si>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</si>
  <si>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</si>
  <si>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</si>
  <si>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</si>
  <si>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</si>
  <si>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</si>
  <si>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</si>
  <si>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</si>
  <si>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</si>
  <si>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</si>
  <si>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</si>
  <si>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</si>
  <si>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</si>
  <si>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</si>
  <si>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</si>
  <si>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</si>
  <si>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</si>
  <si>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</si>
  <si>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</si>
  <si>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</si>
  <si>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</si>
  <si>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</si>
  <si>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</si>
  <si>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</si>
  <si>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</si>
  <si>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</si>
  <si>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</si>
  <si>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</si>
  <si>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</si>
  <si>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</si>
  <si>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</si>
  <si>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</si>
  <si>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</si>
  <si>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</si>
  <si>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</si>
  <si>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</si>
  <si>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</si>
  <si>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</si>
  <si>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</si>
  <si>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</si>
  <si>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</si>
  <si>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</si>
  <si>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</si>
  <si>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</si>
  <si>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</si>
  <si>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</si>
  <si>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</si>
  <si>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</si>
  <si>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</si>
  <si>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</si>
  <si>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</si>
  <si>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</si>
  <si>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</si>
  <si>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</si>
  <si>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</si>
  <si>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</si>
  <si>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</si>
  <si>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</si>
  <si>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</si>
  <si>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</si>
  <si>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</si>
  <si>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</si>
  <si>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</si>
  <si>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</si>
  <si>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</si>
  <si>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</si>
  <si>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</si>
  <si>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</si>
  <si>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</si>
  <si>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</si>
  <si>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</si>
  <si>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</si>
  <si>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</si>
  <si>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</si>
  <si>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</si>
  <si>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</si>
  <si>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</si>
  <si>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</si>
  <si>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</si>
  <si>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</si>
  <si>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</si>
  <si>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</si>
  <si>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</si>
  <si>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</si>
  <si>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</si>
  <si>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</si>
  <si>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</si>
  <si>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</si>
  <si>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</si>
  <si>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</si>
  <si>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</si>
  <si>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</si>
  <si>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</si>
  <si>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</si>
  <si>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</si>
  <si>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</si>
  <si>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</si>
  <si>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</si>
  <si>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</si>
  <si>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</si>
  <si>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</si>
  <si>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</si>
  <si>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</si>
  <si>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</si>
  <si>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</si>
  <si>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</si>
  <si>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</si>
  <si>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</si>
  <si>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</si>
  <si>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</si>
  <si>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</si>
  <si>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</si>
  <si>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</si>
  <si>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</si>
  <si>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</si>
  <si>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</si>
  <si>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</si>
  <si>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</si>
  <si>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</si>
  <si>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</si>
  <si>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</si>
  <si>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</si>
  <si>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</si>
  <si>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</si>
  <si>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</si>
  <si>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</si>
  <si>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</si>
  <si>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</si>
  <si>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</si>
  <si>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</si>
  <si>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</si>
  <si>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</si>
  <si>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</si>
  <si>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</si>
  <si>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</si>
  <si>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</si>
  <si>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</si>
  <si>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</si>
  <si>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</si>
  <si>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</si>
  <si>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</si>
  <si>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</si>
  <si>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</si>
  <si>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</si>
  <si>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</si>
  <si>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</si>
  <si>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</si>
  <si>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</si>
  <si>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</si>
  <si>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</si>
  <si>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</si>
  <si>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</si>
  <si>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</si>
  <si>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</si>
  <si>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</si>
  <si>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</si>
  <si>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</si>
  <si>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</si>
  <si>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</si>
  <si>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</si>
  <si>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</si>
  <si>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</si>
  <si>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</si>
  <si>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</si>
  <si>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</si>
  <si>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</si>
  <si>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</si>
  <si>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</si>
  <si>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</si>
  <si>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</si>
  <si>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</si>
  <si>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</si>
  <si>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</si>
  <si>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</si>
  <si>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</si>
  <si>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</si>
  <si>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</si>
  <si>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</si>
  <si>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</si>
  <si>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</si>
  <si>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</si>
  <si>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</si>
  <si>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</si>
  <si>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</si>
  <si>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</si>
  <si>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</si>
  <si>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</si>
  <si>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</si>
  <si>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</si>
  <si>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</si>
  <si>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</si>
  <si>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</si>
  <si>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</si>
  <si>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</si>
  <si>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</si>
  <si>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</si>
  <si>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</si>
  <si>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</si>
  <si>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</si>
  <si>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</si>
  <si>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</si>
  <si>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</si>
  <si>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</si>
  <si>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</si>
  <si>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</si>
  <si>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</si>
  <si>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</si>
  <si>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</si>
  <si>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</si>
  <si>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</si>
  <si>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</si>
  <si>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</si>
  <si>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</si>
  <si>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</si>
  <si>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</si>
  <si>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</si>
  <si>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</si>
  <si>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</si>
  <si>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</si>
  <si>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</si>
  <si>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</si>
  <si>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</si>
  <si>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</si>
  <si>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</si>
  <si>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</si>
  <si>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</si>
  <si>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</si>
  <si>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</si>
  <si>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</si>
  <si>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</si>
  <si>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</si>
  <si>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</si>
  <si>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</si>
  <si>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</si>
  <si>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</si>
  <si>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</si>
  <si>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</si>
  <si>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</si>
  <si>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</si>
  <si>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</si>
  <si>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</si>
  <si>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</si>
  <si>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</si>
  <si>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</si>
  <si>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</si>
  <si>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</si>
  <si>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</si>
  <si>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</si>
  <si>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</si>
  <si>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</si>
  <si>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</si>
  <si>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</si>
  <si>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</si>
  <si>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</si>
  <si>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</si>
  <si>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</si>
  <si>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</si>
  <si>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</si>
  <si>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</si>
  <si>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</si>
  <si>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</si>
  <si>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</si>
  <si>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</si>
  <si>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</si>
  <si>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</si>
  <si>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</si>
  <si>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</si>
  <si>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</si>
  <si>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</si>
  <si>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</si>
  <si>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</si>
  <si>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</si>
  <si>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</si>
  <si>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</si>
  <si>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</si>
  <si>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</si>
  <si>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</si>
  <si>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</si>
  <si>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</si>
  <si>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</si>
  <si>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</si>
  <si>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</si>
  <si>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</si>
  <si>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</si>
  <si>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</si>
  <si>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</si>
  <si>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</si>
  <si>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</si>
  <si>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</si>
  <si>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</si>
  <si>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</si>
  <si>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</si>
  <si>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</si>
  <si>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</si>
  <si>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</si>
  <si>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</si>
  <si>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</si>
  <si>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</si>
  <si>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</si>
  <si>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</si>
  <si>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</si>
  <si>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</si>
  <si>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</si>
  <si>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</si>
  <si>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</si>
  <si>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</si>
  <si>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</si>
  <si>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</si>
  <si>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</si>
  <si>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</si>
  <si>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</si>
  <si>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</si>
  <si>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</si>
  <si>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</si>
  <si>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</si>
  <si>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</si>
  <si>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</si>
  <si>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</si>
  <si>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</si>
  <si>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</si>
  <si>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</si>
  <si>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</si>
  <si>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</si>
  <si>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</si>
  <si>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</si>
  <si>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</si>
  <si>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</si>
  <si>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</si>
  <si>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</si>
  <si>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</si>
  <si>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</si>
  <si>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</si>
  <si>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</si>
  <si>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</si>
  <si>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</si>
  <si>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</si>
  <si>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</si>
  <si>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</si>
  <si>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</si>
  <si>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</si>
  <si>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</si>
  <si>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</si>
  <si>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</si>
  <si>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</si>
  <si>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</si>
  <si>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</si>
  <si>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</si>
  <si>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</si>
  <si>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</si>
  <si>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</si>
  <si>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</si>
  <si>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</si>
  <si>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</si>
  <si>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</si>
  <si>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</si>
  <si>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</si>
  <si>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</si>
  <si>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</si>
  <si>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</si>
  <si>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</si>
  <si>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</si>
  <si>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</si>
  <si>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</si>
  <si>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</si>
  <si>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</si>
  <si>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</si>
  <si>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</si>
  <si>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</si>
  <si>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</si>
  <si>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</si>
  <si>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</si>
  <si>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</si>
  <si>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</si>
  <si>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</si>
  <si>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</si>
  <si>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</si>
  <si>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</si>
  <si>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</si>
  <si>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</si>
  <si>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</si>
  <si>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</si>
  <si>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</si>
  <si>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</si>
  <si>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</si>
  <si>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</si>
  <si>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</si>
  <si>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</si>
  <si>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</si>
  <si>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</si>
  <si>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</si>
  <si>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</si>
  <si>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</si>
  <si>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</si>
  <si>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</si>
  <si>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</si>
  <si>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</si>
  <si>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</si>
  <si>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</si>
  <si>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</si>
  <si>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</si>
  <si>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</si>
  <si>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</si>
  <si>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</si>
  <si>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</si>
  <si>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</si>
  <si>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</si>
  <si>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</si>
  <si>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</si>
  <si>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</si>
  <si>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</si>
  <si>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</si>
  <si>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</si>
  <si>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</si>
  <si>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</si>
  <si>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</si>
  <si>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</si>
  <si>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</si>
  <si>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</si>
  <si>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</si>
  <si>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</si>
  <si>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</si>
  <si>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</si>
  <si>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</si>
  <si>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</si>
  <si>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</si>
  <si>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</si>
  <si>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</si>
  <si>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</si>
  <si>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</si>
  <si>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</si>
  <si>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</si>
  <si>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</si>
  <si>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</si>
  <si>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</si>
  <si>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</si>
  <si>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</si>
  <si>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</si>
  <si>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</si>
  <si>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</si>
  <si>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</si>
  <si>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</si>
  <si>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</si>
  <si>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</si>
  <si>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</si>
  <si>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</si>
  <si>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</si>
  <si>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</si>
  <si>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</si>
  <si>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</si>
  <si>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</si>
  <si>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</si>
  <si>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</si>
  <si>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</si>
  <si>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</si>
  <si>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</si>
  <si>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</si>
  <si>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</si>
  <si>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</si>
  <si>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</si>
  <si>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</si>
  <si>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</si>
  <si>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</si>
  <si>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</si>
  <si>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</si>
  <si>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</si>
  <si>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</si>
  <si>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</si>
  <si>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</si>
  <si>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</si>
  <si>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</si>
  <si>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</si>
  <si>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</si>
  <si>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</si>
  <si>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</si>
  <si>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</si>
  <si>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</si>
  <si>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</si>
  <si>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</si>
  <si>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</si>
  <si>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</si>
  <si>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</si>
  <si>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</si>
  <si>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</si>
  <si>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</si>
  <si>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</si>
  <si>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</si>
  <si>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</si>
  <si>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</si>
  <si>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</si>
  <si>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</si>
  <si>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</si>
  <si>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</si>
  <si>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</si>
  <si>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</si>
  <si>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</si>
  <si>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</si>
  <si>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</si>
  <si>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</si>
  <si>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</si>
  <si>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</si>
  <si>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</si>
  <si>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</si>
  <si>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</si>
  <si>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</si>
  <si>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</si>
  <si>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</si>
  <si>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</si>
  <si>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</si>
  <si>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</si>
  <si>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</si>
  <si>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</si>
  <si>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</si>
  <si>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</si>
  <si>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</si>
  <si>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</si>
  <si>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</si>
  <si>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</si>
  <si>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</si>
  <si>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</si>
  <si>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</si>
  <si>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</si>
  <si>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</si>
  <si>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</si>
  <si>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</si>
  <si>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</si>
  <si>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</si>
  <si>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</si>
  <si>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</si>
  <si>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</si>
  <si>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</si>
  <si>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</si>
  <si>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</si>
  <si>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</si>
  <si>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</si>
  <si>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</si>
  <si>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</si>
  <si>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</si>
  <si>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</si>
  <si>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</si>
  <si>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</si>
  <si>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</si>
  <si>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</si>
  <si>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</si>
  <si>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</si>
  <si>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</si>
  <si>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</si>
  <si>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</si>
  <si>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</si>
  <si>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</si>
  <si>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</si>
  <si>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</si>
  <si>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</si>
  <si>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</si>
  <si>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</si>
  <si>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</si>
  <si>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</si>
  <si>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</si>
  <si>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</si>
  <si>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</si>
  <si>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</si>
  <si>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</si>
  <si>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</si>
  <si>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</si>
  <si>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</si>
  <si>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</si>
  <si>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</si>
  <si>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</si>
  <si>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</si>
  <si>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</si>
  <si>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</si>
  <si>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</si>
  <si>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</si>
  <si>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</si>
  <si>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</si>
  <si>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</si>
  <si>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</si>
  <si>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</si>
  <si>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</si>
  <si>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</si>
  <si>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</si>
  <si>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</si>
  <si>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</si>
  <si>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</si>
  <si>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</si>
  <si>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</si>
  <si>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</si>
  <si>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</si>
  <si>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</si>
  <si>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</si>
  <si>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</si>
  <si>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</si>
  <si>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</si>
  <si>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</si>
  <si>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</si>
  <si>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</si>
  <si>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</si>
  <si>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</si>
  <si>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</si>
  <si>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</si>
  <si>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</si>
  <si>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</si>
  <si>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</si>
  <si>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</si>
  <si>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</si>
  <si>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</si>
  <si>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</si>
  <si>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</si>
  <si>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</si>
  <si>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</si>
  <si>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</si>
  <si>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</si>
  <si>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</si>
  <si>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</si>
  <si>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</si>
  <si>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</si>
  <si>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</si>
  <si>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</si>
  <si>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</si>
  <si>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</si>
  <si>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</si>
  <si>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</si>
  <si>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</si>
  <si>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</si>
  <si>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</si>
  <si>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</si>
  <si>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</si>
  <si>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</si>
  <si>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</si>
  <si>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</si>
  <si>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</si>
  <si>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</si>
  <si>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</si>
  <si>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</si>
  <si>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</si>
  <si>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</si>
  <si>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</si>
  <si>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</si>
  <si>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</si>
  <si>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</si>
  <si>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</si>
  <si>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</si>
  <si>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</si>
  <si>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</si>
  <si>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</si>
  <si>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</si>
  <si>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</si>
  <si>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</si>
  <si>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</si>
  <si>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</si>
  <si>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</si>
  <si>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</si>
  <si>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</si>
  <si>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</si>
  <si>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</si>
  <si>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</si>
  <si>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</si>
  <si>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</si>
  <si>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</si>
  <si>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</si>
  <si>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</si>
  <si>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</si>
  <si>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</si>
  <si>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</si>
  <si>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</si>
  <si>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</si>
  <si>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</si>
  <si>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</si>
  <si>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</si>
  <si>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</si>
  <si>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</si>
  <si>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</si>
  <si>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</si>
  <si>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</si>
  <si>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</si>
  <si>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</si>
  <si>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</si>
  <si>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</si>
  <si>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</si>
  <si>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</si>
  <si>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</si>
  <si>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</si>
  <si>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</si>
  <si>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</si>
  <si>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</si>
  <si>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</si>
  <si>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</si>
  <si>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</si>
  <si>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</si>
  <si>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</si>
  <si>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</si>
  <si>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</si>
  <si>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</si>
  <si>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</si>
  <si>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</si>
  <si>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</si>
  <si>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</si>
  <si>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</si>
  <si>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</si>
  <si>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</si>
  <si>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</si>
  <si>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</si>
  <si>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</si>
  <si>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</si>
  <si>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</si>
  <si>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</si>
  <si>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</si>
  <si>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</si>
  <si>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</si>
  <si>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</si>
  <si>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</si>
  <si>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</si>
  <si>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</si>
  <si>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</si>
  <si>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</si>
  <si>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</si>
  <si>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</si>
  <si>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</si>
  <si>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</si>
  <si>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</si>
  <si>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</si>
  <si>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</si>
  <si>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</si>
  <si>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</si>
  <si>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</si>
  <si>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</si>
  <si>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</si>
  <si>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</si>
  <si>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</si>
  <si>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</si>
  <si>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</si>
  <si>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</si>
  <si>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</si>
  <si>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</si>
  <si>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</si>
  <si>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</si>
  <si>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</si>
  <si>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</si>
  <si>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</si>
  <si>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</si>
  <si>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</si>
  <si>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</si>
  <si>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</si>
  <si>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</si>
  <si>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</si>
  <si>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</si>
  <si>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</si>
  <si>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</si>
  <si>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</si>
  <si>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</si>
  <si>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</si>
  <si>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</si>
  <si>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</si>
  <si>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</si>
  <si>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</si>
  <si>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</si>
  <si>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</si>
  <si>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</si>
  <si>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</si>
  <si>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</si>
  <si>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</si>
  <si>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</si>
  <si>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</si>
  <si>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</si>
  <si>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</si>
  <si>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</si>
  <si>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</si>
  <si>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</si>
  <si>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</si>
  <si>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</si>
  <si>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</si>
  <si>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</si>
  <si>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</si>
  <si>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</si>
  <si>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</si>
  <si>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</si>
  <si>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</si>
  <si>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</si>
  <si>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</si>
  <si>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</si>
  <si>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</si>
  <si>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</si>
  <si>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</si>
  <si>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</si>
  <si>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</si>
  <si>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</si>
  <si>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</si>
  <si>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</si>
  <si>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</si>
  <si>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</si>
  <si>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</si>
  <si>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</si>
  <si>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</si>
  <si>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</si>
  <si>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</si>
  <si>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</si>
  <si>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</si>
  <si>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</si>
  <si>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</si>
  <si>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</si>
  <si>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</si>
  <si>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</si>
  <si>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</si>
  <si>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</si>
  <si>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</si>
  <si>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</si>
  <si>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</si>
  <si>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</si>
  <si>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</si>
  <si>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</si>
  <si>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</si>
  <si>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</si>
  <si>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</si>
  <si>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</si>
  <si>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</si>
  <si>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</si>
  <si>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</si>
  <si>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</si>
  <si>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</si>
  <si>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</si>
  <si>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</si>
  <si>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</si>
  <si>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</si>
  <si>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</si>
  <si>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</si>
  <si>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</si>
  <si>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</si>
  <si>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</si>
  <si>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</si>
  <si>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</si>
  <si>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</si>
  <si>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</si>
  <si>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</si>
  <si>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</si>
  <si>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</si>
  <si>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</si>
  <si>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</si>
  <si>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</si>
  <si>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</si>
  <si>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</si>
  <si>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</si>
  <si>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</si>
  <si>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</si>
  <si>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</si>
  <si>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</si>
  <si>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</si>
  <si>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</si>
  <si>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</si>
  <si>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</si>
  <si>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</si>
  <si>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</si>
  <si>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</si>
  <si>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</si>
  <si>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</si>
  <si>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</si>
  <si>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</si>
  <si>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</si>
  <si>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</si>
  <si>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</si>
  <si>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</si>
  <si>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</si>
  <si>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</si>
  <si>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</si>
  <si>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</si>
  <si>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</si>
  <si>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</si>
  <si>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</si>
  <si>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</si>
  <si>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</si>
  <si>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</si>
  <si>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</si>
  <si>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</si>
  <si>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</si>
  <si>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</si>
  <si>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</si>
  <si>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</si>
  <si>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</si>
  <si>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</si>
  <si>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</si>
  <si>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</si>
  <si>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</si>
  <si>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</si>
  <si>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</si>
  <si>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</si>
  <si>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</si>
  <si>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</si>
  <si>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</si>
  <si>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</si>
  <si>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</si>
  <si>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</si>
  <si>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</si>
  <si>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</si>
  <si>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</si>
  <si>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</si>
  <si>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</si>
  <si>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</si>
  <si>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</si>
  <si>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</si>
  <si>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</si>
  <si>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</si>
  <si>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</si>
  <si>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</si>
  <si>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</si>
  <si>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</si>
  <si>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</si>
  <si>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</si>
  <si>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</si>
  <si>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</si>
  <si>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</si>
  <si>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</si>
  <si>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</si>
  <si>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</si>
  <si>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</si>
  <si>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</si>
  <si>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</si>
  <si>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</si>
  <si>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</si>
  <si>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</si>
  <si>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</si>
  <si>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</si>
  <si>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</si>
  <si>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</si>
  <si>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</si>
  <si>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</si>
  <si>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</si>
  <si>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</si>
  <si>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</si>
  <si>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</si>
  <si>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</si>
  <si>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</si>
  <si>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</si>
  <si>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</si>
  <si>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</si>
  <si>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</si>
  <si>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</si>
  <si>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</si>
  <si>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</si>
  <si>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</si>
  <si>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</si>
  <si>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</si>
  <si>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</si>
  <si>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</si>
  <si>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</si>
  <si>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</si>
  <si>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</si>
  <si>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</si>
  <si>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</si>
  <si>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</si>
  <si>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</si>
  <si>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</si>
  <si>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</si>
  <si>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</si>
  <si>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</si>
  <si>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</si>
  <si>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</si>
  <si>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</si>
  <si>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</si>
  <si>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</si>
  <si>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</si>
  <si>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</si>
  <si>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</si>
  <si>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</si>
  <si>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</si>
  <si>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</si>
  <si>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</si>
  <si>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</si>
  <si>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</si>
  <si>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</si>
  <si>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</si>
  <si>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</si>
  <si>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</si>
  <si>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</si>
  <si>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</si>
  <si>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</si>
  <si>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</si>
  <si>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</si>
  <si>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</si>
  <si>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</si>
  <si>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</si>
  <si>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</si>
  <si>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</si>
  <si>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</si>
  <si>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</si>
  <si>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</si>
  <si>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</si>
  <si>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</si>
  <si>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</si>
  <si>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</si>
  <si>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</si>
  <si>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</si>
  <si>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</si>
  <si>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</si>
  <si>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</si>
  <si>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</si>
  <si>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</si>
  <si>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</si>
  <si>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</si>
  <si>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</si>
  <si>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</si>
  <si>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</si>
  <si>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</si>
  <si>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</si>
  <si>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</si>
  <si>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</si>
  <si>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</si>
  <si>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</si>
  <si>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</si>
  <si>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</si>
  <si>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</si>
  <si>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</si>
  <si>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</si>
  <si>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</si>
  <si>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</si>
  <si>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</si>
  <si>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</si>
  <si>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</si>
  <si>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</si>
  <si>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</si>
  <si>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</si>
  <si>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</si>
  <si>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</si>
  <si>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</si>
  <si>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</si>
  <si>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</si>
  <si>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</si>
  <si>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</si>
  <si>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</si>
  <si>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</si>
  <si>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</si>
  <si>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</si>
  <si>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</si>
  <si>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</si>
  <si>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</si>
  <si>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</si>
  <si>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</si>
  <si>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</si>
  <si>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</si>
  <si>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</si>
  <si>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</si>
  <si>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</si>
  <si>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</si>
  <si>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</si>
  <si>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</si>
  <si>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</si>
  <si>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</si>
  <si>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</si>
  <si>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</si>
  <si>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</si>
  <si>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</si>
  <si>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</si>
  <si>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</si>
  <si>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</si>
  <si>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</si>
  <si>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</si>
  <si>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</si>
  <si>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</si>
  <si>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</si>
  <si>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</si>
  <si>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</si>
  <si>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</si>
  <si>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</si>
  <si>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</si>
  <si>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</si>
  <si>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</si>
  <si>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</si>
  <si>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</si>
  <si>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</si>
  <si>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</si>
  <si>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</si>
  <si>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</si>
  <si>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</si>
  <si>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</si>
  <si>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</si>
  <si>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</si>
  <si>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</si>
  <si>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</si>
  <si>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</si>
  <si>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</si>
  <si>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</si>
  <si>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</si>
  <si>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</si>
  <si>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</si>
  <si>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</si>
  <si>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</si>
  <si>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</si>
  <si>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</si>
  <si>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</si>
  <si>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</si>
  <si>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</si>
  <si>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</si>
  <si>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</si>
  <si>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</si>
  <si>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</si>
  <si>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</si>
  <si>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</si>
  <si>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</si>
  <si>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</si>
  <si>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</si>
  <si>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</si>
  <si>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</si>
  <si>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</si>
  <si>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</si>
  <si>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</si>
  <si>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</si>
  <si>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</si>
  <si>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</si>
  <si>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</si>
  <si>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</si>
  <si>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</si>
  <si>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</si>
  <si>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</si>
  <si>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</si>
  <si>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</si>
  <si>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</si>
  <si>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</si>
  <si>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</si>
  <si>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</si>
  <si>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</si>
  <si>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</si>
  <si>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</si>
  <si>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</si>
  <si>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</si>
  <si>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</si>
  <si>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</si>
  <si>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</si>
  <si>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</si>
  <si>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</si>
  <si>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</si>
  <si>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</si>
  <si>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</si>
  <si>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</si>
  <si>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</si>
  <si>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</si>
  <si>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</si>
  <si>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</si>
  <si>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</si>
  <si>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</si>
  <si>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</si>
  <si>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</si>
  <si>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</si>
  <si>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</si>
  <si>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</si>
  <si>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</si>
  <si>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</si>
  <si>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</si>
  <si>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</si>
  <si>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</si>
  <si>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</si>
  <si>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</si>
  <si>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</si>
  <si>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</si>
  <si>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</si>
  <si>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</si>
  <si>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</si>
  <si>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</si>
  <si>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</si>
  <si>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</si>
  <si>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</si>
  <si>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</si>
  <si>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</si>
  <si>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</si>
  <si>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</si>
  <si>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</si>
  <si>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</si>
  <si>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</si>
  <si>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</si>
  <si>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</si>
  <si>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</si>
  <si>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</si>
  <si>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</si>
  <si>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</si>
  <si>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</si>
  <si>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</si>
  <si>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</si>
  <si>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</si>
  <si>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</si>
  <si>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</si>
  <si>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</si>
  <si>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</si>
  <si>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</si>
  <si>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</si>
  <si>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</si>
  <si>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</si>
  <si>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</si>
  <si>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</si>
  <si>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</si>
  <si>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</si>
  <si>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</si>
  <si>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</si>
  <si>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</si>
  <si>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</si>
  <si>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</si>
  <si>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</si>
  <si>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</si>
  <si>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</si>
  <si>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</si>
  <si>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</si>
  <si>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</si>
  <si>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</si>
  <si>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</si>
  <si>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</si>
  <si>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</si>
  <si>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</si>
  <si>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</si>
  <si>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</si>
  <si>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</si>
  <si>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</si>
  <si>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</si>
  <si>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</si>
  <si>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</si>
  <si>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</si>
  <si>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</si>
  <si>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</si>
  <si>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</si>
  <si>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</si>
  <si>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</si>
  <si>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</si>
  <si>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</si>
  <si>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</si>
  <si>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</si>
  <si>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</si>
  <si>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</si>
  <si>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</si>
  <si>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</si>
  <si>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</si>
  <si>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</si>
  <si>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</si>
  <si>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</si>
  <si>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</si>
  <si>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</si>
  <si>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</si>
  <si>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</si>
  <si>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</si>
  <si>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</si>
  <si>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</si>
  <si>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</si>
  <si>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</si>
  <si>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</si>
  <si>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</si>
  <si>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</si>
  <si>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</si>
  <si>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</si>
  <si>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</si>
  <si>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</si>
  <si>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</si>
  <si>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</si>
  <si>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</si>
  <si>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</si>
  <si>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</si>
  <si>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</si>
  <si>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</si>
  <si>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</si>
  <si>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</si>
  <si>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</si>
  <si>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</si>
  <si>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</si>
  <si>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</si>
  <si>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</si>
  <si>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</si>
  <si>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</si>
  <si>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</si>
  <si>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</si>
  <si>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</si>
  <si>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</si>
  <si>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</si>
  <si>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</si>
  <si>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</si>
  <si>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</si>
  <si>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</si>
  <si>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</si>
  <si>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</si>
  <si>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</si>
  <si>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</si>
  <si>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</si>
  <si>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</si>
  <si>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</si>
  <si>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</si>
  <si>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</si>
  <si>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</si>
  <si>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</si>
  <si>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</si>
  <si>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</si>
  <si>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</si>
  <si>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</si>
  <si>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</si>
  <si>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</si>
  <si>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</si>
  <si>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</si>
  <si>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</si>
  <si>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</si>
  <si>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</si>
  <si>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</si>
  <si>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</si>
  <si>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</si>
  <si>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</si>
  <si>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</si>
  <si>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</si>
  <si>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</si>
  <si>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</si>
  <si>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</si>
  <si>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</si>
  <si>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</si>
  <si>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</si>
  <si>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</si>
  <si>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</si>
  <si>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</si>
  <si>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</si>
  <si>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</si>
  <si>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</si>
  <si>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</si>
  <si>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</si>
  <si>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</si>
  <si>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</si>
  <si>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</si>
  <si>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</si>
  <si>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</si>
  <si>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</si>
  <si>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</si>
  <si>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</si>
  <si>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</si>
  <si>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</si>
  <si>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</si>
  <si>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</si>
  <si>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</si>
  <si>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</si>
  <si>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</si>
  <si>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</si>
  <si>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</si>
  <si>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</si>
  <si>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</si>
  <si>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</si>
  <si>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</si>
  <si>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</si>
  <si>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</si>
  <si>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</si>
  <si>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</si>
  <si>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</si>
  <si>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</si>
  <si>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</si>
  <si>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</si>
  <si>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</si>
  <si>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</si>
  <si>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</si>
  <si>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</si>
  <si>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</si>
  <si>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</si>
  <si>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</si>
  <si>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</si>
  <si>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</si>
  <si>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</si>
  <si>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</si>
  <si>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</si>
  <si>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</si>
  <si>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</si>
  <si>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</si>
  <si>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</si>
  <si>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</si>
  <si>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</si>
  <si>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</si>
  <si>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</si>
  <si>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</si>
  <si>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</si>
  <si>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</si>
  <si>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</si>
  <si>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</si>
  <si>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</si>
  <si>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</si>
  <si>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</si>
  <si>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</si>
  <si>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</si>
  <si>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</si>
  <si>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</si>
  <si>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</si>
  <si>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</si>
  <si>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</si>
  <si>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</si>
  <si>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</si>
  <si>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</si>
  <si>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</si>
  <si>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</si>
  <si>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</si>
  <si>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</si>
  <si>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</si>
  <si>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</si>
  <si>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</si>
  <si>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</si>
  <si>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</si>
  <si>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</si>
  <si>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</si>
  <si>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</si>
  <si>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</si>
  <si>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</si>
  <si>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</si>
  <si>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</si>
  <si>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</si>
  <si>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</si>
  <si>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</si>
  <si>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</si>
  <si>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</si>
  <si>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</si>
  <si>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</si>
  <si>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</si>
  <si>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</si>
  <si>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</si>
  <si>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</si>
  <si>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</si>
  <si>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</si>
  <si>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</si>
  <si>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</si>
  <si>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</si>
  <si>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</si>
  <si>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</si>
  <si>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</si>
  <si>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</si>
  <si>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</si>
  <si>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</si>
  <si>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</si>
  <si>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</si>
  <si>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</si>
  <si>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</si>
  <si>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</si>
  <si>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</si>
  <si>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</si>
  <si>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</si>
  <si>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</si>
  <si>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</si>
  <si>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</si>
  <si>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</si>
  <si>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</si>
  <si>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</si>
  <si>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</si>
  <si>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</si>
  <si>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</si>
  <si>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</si>
  <si>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</si>
  <si>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</si>
  <si>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</si>
  <si>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</si>
  <si>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</si>
  <si>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</si>
  <si>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</si>
  <si>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</si>
  <si>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</si>
  <si>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</si>
  <si>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</si>
  <si>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</si>
  <si>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</si>
  <si>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</si>
  <si>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</si>
  <si>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</si>
  <si>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</si>
  <si>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</si>
  <si>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</si>
  <si>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</si>
  <si>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</si>
  <si>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</si>
  <si>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</si>
  <si>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</si>
  <si>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</si>
  <si>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</si>
  <si>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</si>
  <si>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</si>
  <si>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</si>
  <si>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</si>
  <si>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</si>
  <si>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</si>
  <si>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</si>
  <si>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</si>
  <si>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</si>
  <si>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</si>
  <si>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</si>
  <si>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</si>
  <si>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</si>
  <si>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</si>
  <si>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</si>
  <si>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</si>
  <si>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</si>
  <si>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</si>
  <si>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</si>
  <si>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</si>
  <si>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</si>
  <si>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</si>
  <si>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</si>
  <si>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</si>
  <si>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</si>
  <si>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</si>
  <si>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</si>
  <si>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</si>
  <si>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</si>
  <si>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</si>
  <si>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</si>
  <si>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</si>
  <si>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</si>
  <si>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</si>
  <si>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</si>
  <si>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</si>
  <si>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</si>
  <si>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</si>
  <si>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</si>
  <si>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</si>
  <si>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</si>
  <si>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</si>
  <si>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</si>
  <si>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</si>
  <si>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</si>
  <si>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</si>
  <si>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</si>
  <si>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</si>
  <si>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</si>
  <si>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</si>
  <si>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</si>
  <si>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</si>
  <si>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</si>
  <si>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</si>
  <si>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</si>
  <si>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</si>
  <si>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</si>
  <si>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</si>
  <si>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</si>
  <si>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</si>
  <si>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</si>
  <si>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</si>
  <si>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</si>
  <si>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</si>
  <si>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</si>
  <si>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</si>
  <si>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</si>
  <si>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</si>
  <si>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</si>
  <si>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</si>
  <si>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</si>
  <si>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</si>
  <si>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</si>
  <si>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</si>
  <si>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</si>
  <si>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</si>
  <si>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</si>
  <si>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</si>
  <si>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</si>
  <si>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</si>
  <si>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</si>
  <si>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</si>
  <si>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</si>
  <si>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</si>
  <si>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</si>
  <si>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</si>
  <si>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</si>
  <si>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</si>
  <si>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</si>
  <si>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</si>
  <si>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</si>
  <si>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</si>
  <si>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</si>
  <si>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</si>
  <si>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</si>
  <si>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</si>
  <si>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</si>
  <si>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</si>
  <si>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</si>
  <si>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</si>
  <si>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</si>
  <si>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</si>
  <si>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</si>
  <si>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</si>
  <si>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</si>
  <si>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</si>
  <si>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</si>
  <si>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</si>
  <si>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</si>
  <si>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</si>
  <si>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</si>
  <si>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</si>
  <si>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</si>
  <si>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</si>
  <si>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</si>
  <si>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</si>
  <si>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</si>
  <si>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</si>
  <si>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</si>
  <si>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</si>
  <si>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</si>
  <si>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</si>
  <si>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</si>
  <si>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</si>
  <si>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</si>
  <si>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</si>
  <si>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</si>
  <si>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</si>
  <si>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</si>
  <si>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</si>
  <si>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</si>
  <si>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</si>
  <si>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</si>
  <si>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</si>
  <si>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</si>
  <si>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</si>
  <si>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</si>
  <si>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</si>
  <si>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</si>
  <si>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</si>
  <si>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</si>
  <si>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</si>
  <si>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</si>
  <si>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</si>
  <si>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</si>
  <si>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</si>
  <si>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</si>
  <si>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</si>
  <si>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</si>
  <si>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</si>
  <si>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</si>
  <si>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</si>
  <si>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</si>
  <si>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</si>
  <si>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</si>
  <si>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</si>
  <si>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</si>
  <si>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</si>
  <si>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</si>
  <si>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</si>
  <si>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</si>
  <si>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</si>
  <si>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</si>
  <si>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</si>
  <si>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</si>
  <si>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</si>
  <si>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</si>
  <si>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</si>
  <si>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</si>
  <si>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</si>
  <si>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</si>
  <si>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</si>
  <si>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</si>
  <si>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</si>
  <si>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</si>
  <si>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</si>
  <si>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</si>
  <si>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</si>
  <si>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</si>
  <si>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</si>
  <si>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</si>
  <si>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</si>
  <si>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</si>
  <si>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</si>
  <si>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</si>
  <si>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</si>
  <si>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</si>
  <si>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</si>
  <si>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</si>
  <si>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</si>
  <si>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</si>
  <si>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</si>
  <si>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</si>
  <si>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</si>
  <si>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</si>
  <si>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</si>
  <si>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</si>
  <si>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</si>
  <si>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</si>
  <si>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</si>
  <si>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</si>
  <si>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</si>
  <si>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</si>
  <si>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</si>
  <si>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</si>
  <si>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</si>
  <si>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</si>
  <si>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</si>
  <si>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</si>
  <si>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</si>
  <si>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</si>
  <si>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</si>
  <si>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</si>
  <si>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</si>
  <si>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</si>
  <si>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</si>
  <si>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</si>
  <si>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</si>
  <si>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</si>
  <si>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</si>
  <si>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</si>
  <si>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</si>
  <si>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</si>
  <si>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</si>
  <si>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</si>
  <si>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</si>
  <si>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</si>
  <si>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</si>
  <si>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</si>
  <si>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</si>
  <si>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</si>
  <si>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</si>
  <si>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</si>
  <si>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</si>
  <si>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</si>
  <si>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</si>
  <si>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</si>
  <si>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</si>
  <si>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</si>
  <si>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</si>
  <si>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</si>
  <si>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</si>
  <si>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</si>
  <si>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</si>
  <si>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</si>
  <si>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</si>
  <si>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</si>
  <si>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</si>
  <si>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</si>
  <si>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</si>
  <si>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</si>
  <si>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</si>
  <si>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</si>
  <si>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</si>
  <si>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</si>
  <si>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</si>
  <si>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</si>
  <si>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</si>
  <si>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</si>
  <si>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</si>
  <si>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</si>
  <si>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</si>
  <si>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</si>
  <si>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</si>
  <si>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</si>
  <si>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</si>
  <si>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</si>
  <si>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</si>
  <si>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</si>
  <si>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</si>
  <si>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</si>
  <si>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</si>
  <si>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</si>
  <si>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</si>
  <si>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</si>
  <si>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</si>
  <si>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</si>
  <si>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</si>
  <si>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</si>
  <si>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</si>
  <si>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</si>
  <si>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</si>
  <si>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</si>
  <si>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</si>
  <si>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</si>
  <si>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</si>
  <si>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</si>
  <si>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</si>
  <si>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</si>
  <si>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</si>
  <si>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</si>
  <si>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</si>
  <si>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</si>
  <si>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</si>
  <si>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</si>
  <si>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</si>
  <si>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</si>
  <si>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</si>
  <si>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</si>
  <si>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</si>
  <si>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</si>
  <si>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</si>
  <si>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</si>
  <si>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</si>
  <si>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</si>
  <si>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</si>
  <si>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</si>
  <si>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</si>
  <si>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</si>
  <si>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</si>
  <si>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</si>
  <si>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</si>
  <si>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</si>
  <si>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</si>
  <si>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</si>
  <si>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</si>
  <si>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</si>
  <si>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</si>
  <si>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</si>
  <si>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</si>
  <si>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</si>
  <si>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</si>
  <si>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</si>
  <si>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</si>
  <si>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</si>
  <si>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</si>
  <si>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</si>
  <si>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</si>
  <si>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</si>
  <si>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</si>
  <si>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</si>
  <si>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</si>
  <si>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</si>
  <si>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</si>
  <si>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</si>
  <si>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</si>
  <si>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</si>
  <si>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</si>
  <si>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</si>
  <si>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</si>
  <si>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</si>
  <si>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</si>
  <si>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</si>
  <si>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</si>
  <si>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</si>
  <si>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</si>
  <si>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</si>
  <si>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</si>
  <si>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</si>
  <si>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</si>
  <si>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</si>
  <si>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</si>
  <si>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</si>
  <si>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</si>
  <si>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</si>
  <si>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</si>
  <si>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</si>
  <si>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</si>
  <si>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</si>
  <si>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</si>
  <si>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</si>
  <si>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</si>
  <si>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</si>
  <si>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</si>
  <si>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</si>
  <si>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</si>
  <si>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</si>
  <si>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</si>
  <si>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</si>
  <si>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</si>
  <si>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</si>
  <si>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</si>
  <si>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</si>
  <si>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</si>
  <si>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</si>
  <si>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</si>
  <si>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</si>
  <si>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</si>
  <si>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</si>
  <si>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</si>
  <si>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</si>
  <si>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</si>
  <si>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</si>
  <si>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</si>
  <si>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</si>
  <si>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</si>
  <si>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</si>
  <si>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</si>
  <si>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</si>
  <si>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</si>
  <si>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</si>
  <si>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</si>
  <si>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</si>
  <si>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</si>
  <si>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</si>
  <si>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</si>
  <si>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</si>
  <si>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</si>
  <si>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</si>
  <si>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</si>
  <si>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</si>
  <si>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</si>
  <si>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</si>
  <si>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</si>
  <si>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</si>
  <si>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</si>
  <si>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</si>
  <si>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</si>
  <si>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</si>
  <si>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</si>
  <si>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</si>
  <si>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</si>
  <si>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</si>
  <si>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</si>
  <si>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</si>
  <si>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</si>
  <si>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</si>
  <si>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</si>
  <si>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</si>
  <si>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</si>
  <si>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</si>
  <si>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</si>
  <si>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</si>
  <si>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</si>
  <si>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</si>
  <si>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</si>
  <si>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</si>
  <si>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</si>
  <si>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</si>
  <si>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</si>
  <si>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</si>
  <si>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</si>
  <si>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</si>
  <si>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</si>
  <si>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</si>
  <si>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</si>
  <si>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</si>
  <si>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</si>
  <si>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</si>
  <si>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</si>
  <si>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</si>
  <si>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</si>
  <si>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</si>
  <si>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</si>
  <si>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</si>
  <si>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</si>
  <si>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</si>
  <si>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</si>
  <si>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</si>
  <si>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</si>
  <si>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</si>
  <si>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</si>
  <si>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</si>
  <si>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</si>
  <si>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</si>
  <si>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</si>
  <si>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</si>
  <si>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</si>
  <si>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</si>
  <si>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</si>
  <si>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</si>
  <si>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</si>
  <si>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</si>
  <si>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</si>
  <si>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</si>
  <si>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</si>
  <si>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</si>
  <si>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</si>
  <si>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</si>
  <si>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</si>
  <si>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</si>
  <si>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</si>
  <si>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</si>
  <si>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</si>
  <si>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</si>
  <si>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</si>
  <si>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</si>
  <si>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</si>
  <si>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</si>
  <si>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</si>
  <si>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</si>
  <si>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</si>
  <si>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</si>
  <si>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</si>
  <si>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</si>
  <si>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</si>
  <si>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</si>
  <si>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</si>
  <si>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</si>
  <si>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</si>
  <si>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</si>
  <si>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</si>
  <si>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</si>
  <si>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</si>
  <si>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</si>
  <si>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</si>
  <si>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</si>
  <si>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</si>
  <si>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</si>
  <si>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</si>
  <si>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</si>
  <si>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</si>
  <si>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</si>
  <si>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</si>
  <si>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</si>
  <si>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</si>
  <si>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</si>
  <si>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</si>
  <si>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</si>
  <si>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</si>
  <si>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</si>
  <si>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</si>
  <si>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</si>
  <si>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</si>
  <si>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</si>
  <si>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</si>
  <si>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</si>
  <si>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</si>
  <si>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</si>
  <si>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</si>
  <si>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</si>
  <si>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</si>
  <si>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</si>
  <si>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</si>
  <si>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</si>
  <si>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</si>
  <si>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</si>
  <si>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</si>
  <si>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</si>
  <si>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</si>
  <si>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</si>
  <si>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</si>
  <si>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</si>
  <si>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</si>
  <si>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</si>
  <si>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</si>
  <si>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</si>
  <si>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</si>
  <si>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</si>
  <si>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</si>
  <si>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</si>
  <si>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</si>
  <si>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</si>
  <si>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</si>
  <si>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</si>
  <si>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</si>
  <si>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</si>
  <si>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</si>
  <si>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</si>
  <si>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</si>
  <si>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</si>
  <si>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</si>
  <si>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</si>
  <si>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</si>
  <si>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</si>
  <si>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</si>
  <si>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</si>
  <si>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</si>
  <si>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</si>
  <si>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</si>
  <si>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</si>
  <si>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</si>
  <si>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</si>
  <si>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</si>
  <si>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</si>
  <si>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</si>
  <si>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</si>
  <si>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</si>
  <si>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</si>
  <si>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</si>
  <si>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</si>
  <si>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</si>
  <si>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</si>
  <si>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</si>
  <si>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</si>
  <si>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</si>
  <si>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</si>
  <si>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</si>
  <si>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</si>
  <si>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</si>
  <si>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</si>
  <si>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</si>
  <si>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</si>
  <si>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</si>
  <si>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</si>
  <si>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</si>
  <si>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</si>
  <si>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</si>
  <si>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</si>
  <si>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</si>
  <si>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</si>
  <si>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</si>
  <si>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</si>
  <si>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</si>
  <si>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</si>
  <si>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</si>
  <si>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</si>
  <si>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</si>
  <si>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</si>
  <si>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</si>
  <si>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</si>
  <si>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</si>
  <si>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</si>
  <si>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</si>
  <si>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</si>
  <si>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</si>
  <si>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</si>
  <si>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</si>
  <si>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</si>
  <si>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</si>
  <si>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</si>
  <si>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</si>
  <si>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</si>
  <si>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</si>
  <si>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</si>
  <si>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</si>
  <si>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</si>
  <si>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</si>
  <si>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</si>
  <si>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</si>
  <si>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</si>
  <si>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</si>
  <si>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</si>
  <si>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</si>
  <si>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</si>
  <si>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</si>
  <si>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</si>
  <si>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</si>
  <si>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</si>
  <si>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</si>
  <si>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</si>
  <si>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</si>
  <si>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</si>
  <si>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</si>
  <si>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</si>
  <si>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</si>
  <si>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</si>
  <si>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</si>
  <si>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</si>
  <si>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</si>
  <si>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</si>
  <si>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</si>
  <si>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</si>
  <si>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</si>
  <si>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</si>
  <si>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</si>
  <si>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</si>
  <si>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</si>
  <si>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</si>
  <si>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</si>
  <si>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</si>
  <si>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</si>
  <si>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</si>
  <si>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</si>
  <si>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</si>
  <si>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</si>
  <si>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</si>
  <si>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</si>
  <si>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</si>
  <si>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</si>
  <si>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</si>
  <si>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</si>
  <si>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</si>
  <si>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</si>
  <si>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</si>
  <si>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</si>
  <si>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</si>
  <si>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</si>
  <si>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</si>
  <si>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</si>
  <si>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</si>
  <si>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</si>
  <si>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</si>
  <si>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</si>
  <si>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</si>
  <si>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</si>
  <si>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</si>
  <si>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</si>
  <si>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</si>
  <si>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</si>
  <si>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</si>
  <si>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</si>
  <si>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</si>
  <si>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</si>
  <si>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</si>
  <si>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</si>
  <si>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</si>
  <si>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</si>
  <si>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</si>
  <si>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</si>
  <si>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</si>
  <si>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</si>
  <si>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</si>
  <si>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</si>
  <si>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</si>
  <si>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</si>
  <si>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</si>
  <si>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</si>
  <si>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</si>
  <si>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</si>
  <si>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</si>
  <si>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</si>
  <si>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</si>
  <si>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</si>
  <si>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</si>
  <si>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</si>
  <si>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</si>
  <si>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</si>
  <si>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</si>
  <si>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</si>
  <si>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</si>
  <si>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</si>
  <si>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</si>
  <si>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</si>
  <si>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</si>
  <si>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</si>
  <si>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</si>
  <si>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</si>
  <si>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</si>
  <si>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</si>
  <si>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</si>
  <si>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</si>
  <si>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</si>
  <si>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</si>
  <si>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</si>
  <si>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</si>
  <si>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</si>
  <si>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</si>
  <si>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</si>
  <si>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</si>
  <si>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</si>
  <si>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</si>
  <si>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</si>
  <si>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</si>
  <si>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</si>
  <si>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</si>
  <si>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</si>
  <si>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</si>
  <si>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</si>
  <si>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</si>
  <si>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</si>
  <si>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</si>
  <si>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</si>
  <si>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</si>
  <si>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</si>
  <si>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</si>
  <si>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</si>
  <si>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</si>
  <si>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</si>
  <si>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</si>
  <si>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</si>
  <si>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</si>
  <si>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</si>
  <si>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</si>
  <si>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</si>
  <si>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</si>
  <si>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</si>
  <si>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</si>
  <si>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</si>
  <si>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</si>
  <si>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</si>
  <si>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</si>
  <si>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</si>
  <si>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</si>
  <si>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</si>
  <si>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</si>
  <si>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</si>
  <si>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</si>
  <si>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</si>
  <si>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</si>
  <si>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</si>
  <si>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</si>
  <si>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</si>
  <si>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</si>
  <si>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</si>
  <si>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</si>
  <si>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</si>
  <si>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</si>
  <si>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</si>
  <si>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</si>
  <si>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</si>
  <si>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</si>
  <si>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</si>
  <si>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</si>
  <si>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</si>
  <si>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</si>
  <si>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</si>
  <si>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</si>
  <si>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</si>
  <si>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</si>
  <si>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</si>
  <si>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</si>
  <si>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</si>
  <si>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</si>
  <si>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</si>
  <si>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</si>
  <si>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</si>
  <si>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</si>
  <si>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</si>
  <si>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</si>
  <si>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</si>
  <si>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</si>
  <si>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</si>
  <si>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</si>
  <si>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</si>
  <si>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</si>
  <si>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</si>
  <si>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</si>
  <si>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</si>
  <si>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</si>
  <si>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</si>
  <si>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</si>
  <si>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</si>
  <si>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</si>
  <si>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</si>
  <si>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</si>
  <si>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</si>
  <si>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</si>
  <si>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</si>
  <si>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</si>
  <si>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</si>
  <si>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</si>
  <si>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</si>
  <si>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</si>
  <si>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</si>
  <si>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</si>
  <si>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</si>
  <si>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</si>
  <si>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</si>
  <si>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</si>
  <si>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</si>
  <si>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</si>
  <si>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</si>
  <si>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</si>
  <si>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</si>
  <si>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</si>
  <si>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</si>
  <si>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</si>
  <si>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</si>
  <si>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</si>
  <si>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</si>
  <si>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</si>
  <si>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</si>
  <si>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</si>
  <si>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</si>
  <si>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</si>
  <si>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</si>
  <si>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</si>
  <si>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</si>
  <si>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</si>
  <si>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</si>
  <si>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</si>
  <si>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</si>
  <si>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</si>
  <si>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</si>
  <si>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</si>
  <si>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</si>
  <si>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</si>
  <si>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</si>
  <si>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</si>
  <si>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</si>
  <si>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</si>
  <si>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</si>
  <si>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</si>
  <si>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</si>
  <si>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</si>
  <si>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</si>
  <si>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</si>
  <si>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</si>
  <si>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</si>
  <si>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</si>
  <si>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</si>
  <si>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</si>
  <si>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</si>
  <si>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</si>
  <si>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</si>
  <si>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</si>
  <si>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</si>
  <si>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</si>
  <si>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</si>
  <si>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</si>
  <si>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</si>
  <si>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</si>
  <si>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</si>
  <si>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</si>
  <si>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</si>
  <si>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</si>
  <si>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</si>
  <si>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</si>
  <si>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</si>
  <si>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</si>
  <si>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</si>
  <si>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</si>
  <si>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</si>
  <si>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</si>
  <si>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</si>
  <si>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</si>
  <si>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</si>
  <si>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</si>
  <si>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</si>
  <si>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</si>
  <si>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</si>
  <si>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</si>
  <si>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</si>
  <si>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</si>
  <si>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</si>
  <si>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</si>
  <si>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</si>
  <si>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</si>
  <si>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</si>
  <si>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</si>
  <si>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</si>
  <si>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</si>
  <si>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</si>
  <si>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</si>
  <si>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</si>
  <si>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</si>
  <si>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</si>
  <si>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</si>
  <si>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</si>
  <si>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</si>
  <si>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</si>
  <si>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</si>
  <si>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</si>
  <si>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</si>
  <si>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</si>
  <si>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</si>
  <si>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</si>
  <si>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</si>
  <si>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</si>
  <si>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</si>
  <si>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</si>
  <si>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</si>
  <si>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</si>
  <si>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</si>
  <si>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</si>
  <si>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</si>
  <si>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</si>
  <si>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</si>
  <si>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</si>
  <si>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</si>
  <si>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</si>
  <si>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</si>
  <si>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</si>
  <si>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</si>
  <si>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</si>
  <si>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</si>
  <si>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</si>
  <si>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</si>
  <si>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</si>
  <si>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</si>
  <si>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</si>
  <si>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</si>
  <si>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</si>
  <si>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</si>
  <si>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</si>
  <si>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</si>
  <si>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</si>
  <si>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</si>
  <si>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</si>
  <si>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</si>
  <si>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</si>
  <si>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</si>
  <si>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</si>
  <si>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</si>
  <si>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</si>
  <si>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</si>
  <si>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</si>
  <si>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</si>
  <si>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</si>
  <si>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</si>
  <si>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</si>
  <si>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</si>
  <si>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</si>
  <si>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</si>
  <si>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</si>
  <si>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</si>
  <si>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</si>
  <si>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</si>
  <si>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</si>
  <si>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</si>
  <si>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</si>
  <si>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</si>
  <si>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</si>
  <si>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</si>
  <si>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</si>
  <si>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</si>
  <si>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</si>
  <si>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</si>
  <si>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</si>
  <si>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</si>
  <si>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</si>
  <si>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</si>
  <si>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</si>
  <si>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</si>
  <si>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</si>
  <si>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</si>
  <si>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</si>
  <si>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</si>
  <si>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</si>
  <si>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</si>
  <si>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</si>
  <si>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</si>
  <si>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</si>
  <si>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</si>
  <si>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</si>
  <si>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</si>
  <si>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</si>
  <si>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</si>
  <si>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</si>
  <si>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</si>
  <si>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</si>
  <si>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</si>
  <si>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</si>
  <si>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</si>
  <si>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</si>
  <si>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</si>
  <si>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</si>
  <si>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</si>
  <si>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</si>
  <si>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</si>
  <si>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</si>
  <si>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</si>
  <si>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</si>
  <si>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</si>
  <si>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</si>
  <si>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</si>
  <si>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</si>
  <si>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</si>
  <si>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</si>
  <si>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</si>
  <si>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</si>
  <si>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</si>
  <si>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</si>
  <si>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</si>
  <si>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</si>
  <si>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</si>
  <si>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</si>
  <si>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</si>
  <si>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</si>
  <si>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</si>
  <si>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</si>
  <si>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</si>
  <si>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</si>
  <si>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</si>
  <si>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</si>
  <si>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</si>
  <si>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</si>
  <si>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</si>
  <si>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</si>
  <si>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</si>
  <si>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</si>
  <si>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</si>
  <si>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</si>
  <si>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</si>
  <si>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</si>
  <si>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</si>
  <si>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</si>
  <si>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</si>
  <si>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</si>
  <si>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</si>
  <si>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</si>
  <si>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</si>
  <si>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</si>
  <si>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</si>
  <si>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</si>
  <si>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</si>
  <si>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</si>
  <si>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</si>
  <si>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</si>
  <si>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</si>
  <si>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</si>
  <si>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</si>
  <si>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</si>
  <si>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</si>
  <si>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</si>
  <si>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</si>
  <si>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</si>
  <si>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</si>
  <si>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</si>
  <si>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</si>
  <si>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</si>
  <si>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</si>
  <si>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</si>
  <si>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</si>
  <si>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</si>
  <si>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</si>
  <si>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</si>
  <si>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</si>
  <si>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</si>
  <si>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</si>
  <si>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</si>
  <si>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</si>
  <si>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</si>
  <si>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</si>
  <si>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</si>
  <si>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</si>
  <si>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</si>
  <si>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</si>
  <si>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</si>
  <si>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</si>
  <si>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</si>
  <si>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</si>
  <si>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</si>
  <si>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</si>
  <si>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</si>
  <si>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</si>
  <si>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</si>
  <si>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</si>
  <si>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</si>
  <si>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</si>
  <si>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</si>
  <si>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</si>
  <si>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</si>
  <si>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</si>
  <si>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</si>
  <si>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</si>
  <si>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</si>
  <si>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</si>
  <si>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</si>
  <si>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</si>
  <si>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</si>
  <si>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</si>
  <si>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</si>
  <si>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</si>
  <si>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</si>
  <si>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</si>
  <si>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</si>
  <si>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</si>
  <si>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</si>
  <si>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</si>
  <si>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</si>
  <si>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</si>
  <si>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</si>
  <si>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</si>
  <si>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</si>
  <si>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</si>
  <si>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</si>
  <si>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</si>
  <si>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</si>
  <si>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</si>
  <si>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</si>
  <si>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</si>
  <si>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</si>
  <si>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</si>
  <si>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</si>
  <si>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</si>
  <si>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</si>
  <si>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</si>
  <si>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</si>
  <si>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</si>
  <si>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</si>
  <si>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</si>
  <si>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</si>
  <si>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</si>
  <si>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</si>
  <si>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</si>
  <si>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</si>
  <si>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</si>
  <si>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</si>
  <si>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</si>
  <si>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</si>
  <si>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</si>
  <si>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</si>
  <si>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</si>
  <si>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</si>
  <si>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</si>
  <si>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</si>
  <si>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</si>
  <si>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</si>
  <si>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</si>
  <si>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</si>
  <si>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</si>
  <si>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</si>
  <si>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</si>
  <si>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</si>
  <si>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</si>
  <si>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</si>
  <si>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</si>
  <si>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</si>
  <si>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</si>
  <si>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</si>
  <si>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</si>
  <si>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</si>
  <si>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</si>
  <si>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</si>
  <si>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</si>
  <si>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</si>
  <si>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</si>
  <si>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</si>
  <si>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</si>
  <si>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</si>
  <si>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</si>
  <si>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</si>
  <si>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</si>
  <si>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</si>
  <si>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</si>
  <si>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</si>
  <si>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</si>
  <si>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</si>
  <si>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</si>
  <si>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</si>
  <si>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</si>
  <si>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</si>
  <si>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</si>
  <si>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</si>
  <si>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</si>
  <si>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</si>
  <si>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</si>
  <si>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</si>
  <si>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</si>
  <si>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</si>
  <si>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</si>
  <si>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</si>
  <si>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</si>
  <si>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</si>
  <si>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</si>
  <si>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</si>
  <si>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</si>
  <si>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</si>
  <si>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</si>
  <si>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</si>
  <si>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</si>
  <si>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</si>
  <si>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</si>
  <si>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</si>
  <si>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</si>
  <si>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</si>
  <si>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</si>
  <si>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</si>
  <si>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</si>
  <si>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</si>
  <si>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</si>
  <si>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</si>
  <si>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</si>
  <si>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</si>
  <si>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</si>
  <si>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</si>
  <si>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</si>
  <si>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</si>
  <si>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</si>
  <si>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</si>
  <si>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</si>
  <si>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</si>
  <si>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</si>
  <si>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</si>
  <si>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</si>
  <si>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</si>
  <si>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</si>
  <si>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</si>
  <si>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</si>
  <si>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</si>
  <si>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</si>
  <si>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</si>
  <si>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</si>
  <si>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</si>
  <si>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</si>
  <si>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</si>
  <si>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</si>
  <si>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</si>
  <si>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</si>
  <si>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</si>
  <si>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</si>
  <si>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</si>
  <si>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</si>
  <si>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</si>
  <si>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</si>
  <si>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</si>
  <si>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</si>
  <si>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</si>
  <si>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</si>
  <si>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</si>
  <si>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</si>
  <si>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</si>
  <si>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</si>
  <si>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</si>
  <si>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</si>
  <si>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</si>
  <si>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</si>
  <si>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</si>
  <si>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</si>
  <si>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</si>
  <si>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</si>
  <si>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</si>
  <si>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</si>
  <si>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</si>
  <si>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</si>
  <si>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</si>
  <si>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</si>
  <si>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</si>
  <si>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</si>
  <si>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</si>
  <si>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</si>
  <si>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</si>
  <si>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</si>
  <si>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</si>
  <si>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</si>
  <si>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</si>
  <si>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</si>
  <si>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</si>
  <si>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</si>
  <si>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</si>
  <si>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</si>
  <si>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</si>
  <si>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</si>
  <si>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</si>
  <si>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</si>
  <si>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</si>
  <si>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</si>
  <si>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</si>
  <si>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</si>
  <si>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</si>
  <si>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</si>
  <si>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</si>
  <si>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</si>
  <si>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</si>
  <si>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</si>
  <si>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</si>
  <si>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</si>
  <si>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</si>
  <si>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</si>
  <si>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</si>
  <si>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</si>
  <si>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</si>
  <si>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</si>
  <si>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</si>
  <si>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</si>
  <si>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</si>
  <si>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</si>
  <si>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</si>
  <si>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</si>
  <si>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</si>
  <si>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</si>
  <si>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</si>
  <si>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</si>
  <si>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</si>
  <si>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</si>
  <si>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</si>
  <si>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</si>
  <si>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</si>
  <si>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</si>
  <si>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</si>
  <si>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</si>
  <si>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</si>
  <si>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</si>
  <si>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</si>
  <si>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</si>
  <si>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</si>
  <si>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</si>
  <si>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</si>
  <si>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</si>
  <si>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</si>
  <si>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</si>
  <si>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</si>
  <si>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</si>
  <si>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</si>
  <si>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</si>
  <si>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</si>
  <si>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</si>
  <si>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</si>
  <si>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</si>
  <si>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</si>
  <si>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</si>
  <si>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</si>
  <si>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</si>
  <si>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</si>
  <si>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</si>
  <si>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</si>
  <si>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</si>
  <si>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</si>
  <si>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</si>
  <si>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</si>
  <si>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</si>
  <si>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</si>
  <si>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</si>
  <si>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</si>
  <si>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</si>
  <si>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</si>
  <si>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</si>
  <si>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</si>
  <si>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</si>
  <si>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</si>
  <si>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</si>
  <si>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</si>
  <si>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</si>
  <si>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</si>
  <si>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</si>
  <si>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</si>
  <si>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</si>
  <si>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</si>
  <si>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</si>
  <si>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</si>
  <si>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</si>
  <si>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</si>
  <si>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</si>
  <si>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</si>
  <si>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</si>
  <si>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</si>
  <si>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</si>
  <si>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</si>
  <si>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</si>
  <si>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</si>
  <si>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</si>
  <si>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</si>
  <si>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</si>
  <si>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</si>
  <si>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</si>
  <si>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</si>
  <si>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</si>
  <si>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</si>
  <si>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</si>
  <si>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</si>
  <si>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</si>
  <si>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</si>
  <si>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</si>
  <si>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</si>
  <si>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</si>
  <si>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</si>
  <si>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</si>
  <si>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</si>
  <si>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</si>
  <si>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</si>
  <si>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</si>
  <si>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</si>
  <si>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</si>
  <si>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</si>
  <si>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</si>
  <si>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</si>
  <si>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</si>
  <si>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</si>
  <si>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</si>
  <si>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</si>
  <si>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</si>
  <si>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</si>
  <si>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</si>
  <si>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</si>
  <si>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</si>
  <si>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</si>
  <si>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</si>
  <si>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</si>
  <si>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</si>
  <si>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</si>
  <si>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</si>
  <si>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</si>
  <si>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</si>
  <si>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</si>
  <si>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</si>
  <si>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</si>
  <si>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</si>
  <si>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</si>
  <si>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</si>
  <si>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</si>
  <si>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</si>
  <si>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</si>
  <si>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</si>
  <si>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</si>
  <si>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</si>
  <si>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</si>
  <si>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</si>
  <si>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</si>
  <si>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</si>
  <si>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</si>
  <si>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</si>
  <si>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</si>
  <si>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</si>
  <si>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</si>
  <si>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</si>
  <si>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</si>
  <si>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</si>
  <si>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</si>
  <si>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</si>
  <si>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</si>
  <si>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</si>
  <si>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</si>
  <si>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</si>
  <si>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</si>
  <si>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</si>
  <si>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</si>
  <si>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</si>
  <si>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</si>
  <si>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</si>
  <si>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</si>
  <si>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</si>
  <si>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</si>
  <si>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</si>
  <si>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</si>
  <si>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</si>
  <si>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</si>
  <si>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</si>
  <si>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</si>
  <si>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</si>
  <si>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</si>
  <si>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</si>
  <si>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</si>
  <si>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</si>
  <si>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</si>
  <si>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</si>
  <si>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</si>
  <si>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</si>
  <si>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</si>
  <si>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</si>
  <si>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</si>
  <si>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</si>
  <si>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</si>
  <si>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</si>
  <si>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</si>
  <si>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</si>
  <si>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</si>
  <si>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</si>
  <si>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</si>
  <si>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</si>
  <si>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</si>
  <si>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</si>
  <si>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</si>
  <si>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</si>
  <si>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</si>
  <si>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</si>
  <si>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</si>
  <si>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</si>
  <si>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</si>
  <si>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</si>
  <si>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</si>
  <si>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</si>
  <si>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</si>
  <si>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</si>
  <si>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</si>
  <si>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</si>
  <si>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</si>
  <si>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</si>
  <si>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</si>
  <si>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</si>
  <si>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</si>
  <si>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</si>
  <si>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</si>
  <si>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</si>
  <si>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</si>
  <si>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</si>
  <si>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</si>
  <si>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</si>
  <si>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</si>
  <si>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</si>
  <si>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</si>
  <si>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</si>
  <si>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</si>
  <si>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</si>
  <si>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</si>
  <si>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</si>
  <si>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</si>
  <si>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</si>
  <si>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</si>
  <si>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</si>
  <si>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</si>
  <si>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</si>
  <si>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</si>
  <si>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</si>
  <si>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</si>
  <si>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</si>
  <si>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</si>
  <si>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</si>
  <si>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</si>
  <si>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</si>
  <si>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</si>
  <si>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</si>
  <si>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</si>
  <si>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</si>
  <si>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</si>
  <si>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</si>
  <si>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</si>
  <si>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</si>
  <si>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</si>
  <si>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</si>
  <si>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</si>
  <si>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</si>
  <si>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</si>
  <si>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</si>
  <si>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</si>
  <si>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</si>
  <si>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</si>
  <si>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</si>
  <si>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</si>
  <si>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</si>
  <si>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</si>
  <si>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</si>
  <si>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</si>
  <si>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</si>
  <si>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</si>
  <si>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</si>
  <si>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</si>
  <si>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</si>
  <si>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</si>
  <si>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</si>
  <si>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</si>
  <si>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</si>
  <si>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</si>
  <si>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</si>
  <si>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</si>
  <si>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</si>
  <si>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</si>
  <si>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</si>
  <si>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</si>
  <si>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</si>
  <si>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</si>
  <si>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</si>
  <si>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</si>
  <si>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</si>
  <si>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</si>
  <si>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</si>
  <si>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</si>
  <si>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</si>
  <si>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</si>
  <si>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</si>
  <si>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</si>
  <si>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</si>
  <si>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</si>
  <si>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</si>
  <si>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</si>
  <si>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</si>
  <si>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</si>
  <si>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</si>
  <si>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</si>
  <si>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</si>
  <si>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</si>
  <si>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</si>
  <si>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</si>
  <si>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</si>
  <si>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</si>
  <si>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</si>
  <si>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</si>
  <si>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</si>
  <si>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</si>
  <si>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</si>
  <si>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</si>
  <si>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</si>
  <si>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</si>
  <si>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</si>
  <si>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</si>
  <si>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</si>
  <si>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</si>
  <si>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</si>
  <si>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</si>
  <si>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</si>
  <si>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</si>
  <si>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</si>
  <si>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</si>
  <si>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</si>
  <si>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</si>
  <si>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</si>
  <si>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</si>
  <si>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</si>
  <si>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</si>
  <si>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</si>
  <si>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</si>
  <si>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</si>
  <si>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</si>
  <si>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</si>
  <si>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</si>
  <si>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</si>
  <si>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</si>
  <si>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</si>
  <si>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</si>
  <si>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</si>
  <si>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</si>
  <si>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</si>
  <si>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</si>
  <si>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</si>
  <si>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</si>
  <si>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</si>
  <si>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</si>
  <si>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</si>
  <si>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</si>
  <si>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</si>
  <si>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</si>
  <si>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</si>
  <si>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</si>
  <si>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</si>
  <si>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</si>
  <si>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</si>
  <si>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</si>
  <si>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</si>
  <si>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</si>
  <si>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</si>
  <si>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</si>
  <si>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</si>
  <si>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</si>
  <si>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</si>
  <si>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</si>
  <si>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</si>
  <si>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</si>
  <si>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</si>
  <si>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</si>
  <si>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</si>
  <si>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</si>
  <si>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</si>
  <si>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</si>
  <si>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</si>
  <si>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</si>
  <si>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</si>
  <si>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</si>
  <si>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</si>
  <si>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</si>
  <si>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</si>
  <si>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</si>
  <si>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</si>
  <si>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</si>
  <si>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</si>
  <si>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</si>
  <si>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</si>
  <si>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</si>
  <si>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</si>
  <si>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</si>
  <si>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</si>
  <si>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</si>
  <si>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</si>
  <si>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</si>
  <si>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</si>
  <si>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</si>
  <si>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</si>
  <si>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</si>
  <si>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</si>
  <si>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</si>
  <si>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</si>
  <si>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</si>
  <si>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</si>
  <si>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</si>
  <si>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</si>
  <si>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</si>
  <si>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</si>
  <si>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</si>
  <si>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</si>
  <si>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</si>
  <si>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</si>
  <si>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</si>
  <si>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</si>
  <si>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</si>
  <si>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</si>
  <si>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</si>
  <si>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</si>
  <si>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</si>
  <si>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</si>
  <si>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</si>
  <si>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</si>
  <si>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</si>
  <si>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</si>
  <si>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</si>
  <si>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</si>
  <si>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</si>
  <si>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</si>
  <si>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</si>
  <si>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</si>
  <si>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</si>
  <si>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</si>
  <si>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</si>
  <si>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</si>
  <si>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</si>
  <si>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</si>
  <si>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</si>
  <si>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</si>
  <si>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</si>
  <si>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</si>
  <si>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</si>
  <si>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</si>
  <si>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</si>
  <si>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</si>
  <si>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</si>
  <si>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</si>
  <si>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</si>
  <si>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</si>
  <si>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</si>
  <si>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</si>
  <si>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</si>
  <si>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</si>
  <si>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</si>
  <si>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</si>
  <si>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</si>
  <si>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</si>
  <si>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</si>
  <si>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</si>
  <si>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</si>
  <si>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</si>
  <si>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</si>
  <si>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</si>
  <si>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</si>
  <si>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</si>
  <si>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</si>
  <si>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</si>
  <si>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</si>
  <si>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</si>
  <si>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</si>
  <si>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</si>
  <si>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</si>
  <si>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</si>
  <si>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</si>
  <si>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</si>
  <si>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</si>
  <si>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</si>
  <si>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</si>
  <si>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</si>
  <si>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</si>
  <si>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</si>
  <si>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</si>
  <si>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</si>
  <si>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</si>
  <si>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</si>
  <si>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</si>
  <si>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</si>
  <si>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</si>
  <si>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</si>
  <si>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</si>
  <si>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</si>
  <si>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</si>
  <si>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</si>
  <si>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</si>
  <si>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</si>
  <si>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</si>
  <si>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</si>
  <si>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</si>
  <si>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</si>
  <si>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</si>
  <si>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</si>
  <si>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</si>
  <si>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</si>
  <si>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</si>
  <si>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</si>
  <si>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</si>
  <si>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</si>
  <si>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</si>
  <si>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</si>
  <si>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</si>
  <si>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</si>
  <si>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</si>
  <si>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</si>
  <si>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</si>
  <si>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</si>
  <si>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</si>
  <si>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</si>
  <si>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</si>
  <si>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</si>
  <si>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</si>
  <si>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</si>
  <si>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</si>
  <si>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</si>
  <si>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</si>
  <si>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</si>
  <si>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</si>
  <si>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</si>
  <si>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</si>
  <si>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</si>
  <si>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</si>
  <si>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</si>
  <si>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</si>
  <si>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</si>
  <si>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</si>
  <si>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</si>
  <si>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</si>
  <si>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</si>
  <si>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</si>
  <si>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</si>
  <si>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</si>
  <si>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</si>
  <si>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</si>
  <si>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</si>
  <si>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</si>
  <si>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</si>
  <si>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</si>
  <si>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</si>
  <si>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</si>
  <si>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</si>
  <si>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</si>
  <si>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</si>
  <si>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</si>
  <si>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</si>
  <si>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</si>
  <si>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</si>
  <si>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</si>
  <si>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</si>
  <si>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</si>
  <si>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</si>
  <si>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</si>
  <si>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</si>
  <si>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</si>
  <si>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</si>
  <si>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</si>
  <si>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</si>
  <si>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</si>
  <si>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</si>
  <si>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</si>
  <si>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</si>
  <si>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</si>
  <si>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</si>
  <si>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</si>
  <si>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</si>
  <si>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</si>
  <si>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</si>
  <si>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</si>
  <si>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</si>
  <si>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</si>
  <si>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</si>
  <si>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</si>
  <si>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</si>
  <si>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</si>
  <si>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</si>
  <si>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</si>
  <si>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</si>
  <si>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</si>
  <si>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</si>
  <si>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</si>
  <si>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</si>
  <si>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</si>
  <si>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</si>
  <si>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</si>
  <si>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</si>
  <si>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</si>
  <si>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</si>
  <si>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</si>
  <si>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</si>
  <si>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</si>
  <si>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</si>
  <si>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</si>
  <si>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</si>
  <si>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</si>
  <si>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</si>
  <si>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</si>
  <si>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</si>
  <si>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</si>
  <si>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</si>
  <si>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</si>
  <si>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</si>
  <si>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</si>
  <si>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</si>
  <si>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</si>
  <si>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</si>
  <si>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</si>
  <si>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</si>
  <si>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</si>
  <si>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</si>
  <si>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</si>
  <si>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</si>
  <si>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</si>
  <si>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</si>
  <si>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</si>
  <si>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</si>
  <si>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</si>
  <si>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</si>
  <si>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</si>
  <si>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</si>
  <si>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</si>
  <si>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</si>
  <si>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</si>
  <si>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</si>
  <si>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</si>
  <si>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</si>
  <si>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</si>
  <si>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</si>
  <si>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</si>
  <si>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</si>
  <si>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</si>
  <si>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</si>
  <si>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</si>
  <si>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</si>
  <si>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</si>
  <si>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</si>
  <si>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</si>
  <si>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</si>
  <si>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</si>
  <si>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</si>
  <si>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</si>
  <si>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</si>
  <si>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</si>
  <si>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</si>
  <si>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</si>
  <si>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</si>
  <si>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</si>
  <si>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</si>
  <si>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</si>
  <si>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</si>
  <si>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</si>
  <si>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</si>
  <si>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</si>
  <si>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</si>
  <si>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</si>
  <si>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</si>
  <si>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</si>
  <si>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</si>
  <si>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</si>
  <si>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</si>
  <si>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</si>
  <si>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</si>
  <si>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</si>
  <si>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</si>
  <si>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</si>
  <si>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</si>
  <si>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</si>
  <si>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</si>
  <si>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</si>
  <si>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</si>
  <si>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</si>
  <si>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</si>
  <si>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</si>
  <si>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</si>
  <si>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</si>
  <si>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</si>
  <si>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</si>
  <si>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</si>
  <si>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</si>
  <si>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</si>
  <si>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</si>
  <si>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</si>
  <si>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</si>
  <si>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</si>
  <si>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</si>
  <si>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</si>
  <si>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</si>
  <si>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</si>
  <si>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</si>
  <si>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</si>
  <si>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</si>
  <si>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</si>
  <si>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</si>
  <si>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</si>
  <si>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</si>
  <si>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</si>
  <si>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</si>
  <si>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</si>
  <si>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</si>
  <si>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</si>
  <si>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</si>
  <si>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</si>
  <si>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</si>
  <si>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</si>
  <si>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</si>
  <si>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</si>
  <si>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</si>
  <si>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</si>
  <si>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</si>
  <si>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</si>
  <si>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</si>
  <si>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</si>
  <si>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</si>
  <si>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</si>
  <si>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</si>
  <si>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</si>
  <si>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</si>
  <si>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</si>
  <si>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</si>
  <si>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</si>
  <si>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</si>
  <si>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</si>
  <si>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</si>
  <si>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</si>
  <si>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</si>
  <si>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</si>
  <si>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</si>
  <si>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</si>
  <si>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</si>
  <si>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</si>
  <si>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</si>
  <si>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</si>
  <si>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</si>
  <si>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</si>
  <si>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</si>
  <si>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</si>
  <si>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</si>
  <si>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</si>
  <si>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</si>
  <si>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</si>
  <si>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</si>
  <si>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</si>
  <si>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</si>
  <si>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</si>
  <si>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</si>
  <si>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</si>
  <si>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</si>
  <si>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</si>
  <si>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</si>
  <si>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</si>
  <si>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</si>
  <si>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</si>
  <si>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</si>
  <si>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</si>
  <si>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</si>
  <si>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</si>
  <si>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</si>
  <si>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</si>
  <si>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</si>
  <si>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</si>
  <si>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</si>
  <si>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</si>
  <si>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</si>
  <si>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</si>
  <si>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</si>
  <si>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</si>
  <si>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</si>
  <si>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</si>
  <si>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</si>
  <si>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</si>
  <si>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</si>
  <si>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</si>
  <si>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</si>
  <si>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</si>
  <si>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</si>
  <si>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</si>
  <si>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</si>
  <si>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</si>
  <si>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</si>
  <si>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</si>
  <si>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</si>
  <si>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</si>
  <si>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</si>
  <si>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</si>
  <si>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</si>
  <si>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</si>
  <si>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</si>
  <si>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</si>
  <si>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</si>
  <si>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</si>
  <si>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</si>
  <si>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</si>
  <si>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</si>
  <si>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</si>
  <si>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</si>
  <si>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</si>
  <si>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</si>
  <si>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</si>
  <si>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</si>
  <si>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</si>
  <si>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</si>
  <si>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</si>
  <si>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</si>
  <si>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</si>
  <si>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</si>
  <si>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</si>
  <si>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</si>
  <si>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</si>
  <si>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</si>
  <si>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</si>
  <si>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</si>
  <si>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</si>
  <si>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</si>
  <si>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</si>
  <si>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</si>
  <si>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</si>
  <si>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</si>
  <si>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</si>
  <si>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</si>
  <si>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</si>
  <si>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</si>
  <si>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</si>
  <si>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</si>
  <si>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</si>
  <si>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</si>
  <si>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</si>
  <si>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</si>
  <si>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</si>
  <si>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</si>
  <si>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</si>
  <si>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</si>
  <si>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</si>
  <si>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</si>
  <si>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</si>
  <si>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</si>
  <si>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</si>
  <si>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</si>
  <si>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</si>
  <si>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</si>
  <si>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</si>
  <si>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</si>
  <si>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</si>
  <si>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</si>
  <si>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</si>
  <si>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</si>
  <si>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</si>
  <si>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</si>
  <si>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</si>
  <si>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</si>
  <si>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</si>
  <si>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</si>
  <si>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</si>
  <si>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</si>
  <si>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</si>
  <si>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</si>
  <si>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</si>
  <si>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</si>
  <si>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</si>
  <si>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</si>
  <si>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</si>
  <si>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</si>
  <si>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</si>
  <si>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</si>
  <si>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</si>
  <si>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</si>
  <si>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</si>
  <si>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</si>
  <si>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</si>
  <si>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</si>
  <si>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</si>
  <si>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</si>
  <si>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</si>
  <si>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</si>
  <si>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</si>
  <si>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</si>
  <si>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</si>
  <si>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</si>
  <si>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</si>
  <si>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</si>
  <si>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</si>
  <si>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</si>
  <si>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</si>
  <si>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</si>
  <si>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</si>
  <si>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</si>
  <si>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</si>
  <si>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</si>
  <si>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</si>
  <si>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</si>
  <si>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</si>
  <si>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</si>
  <si>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</si>
  <si>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</si>
  <si>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</si>
  <si>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</si>
  <si>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</si>
  <si>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</si>
  <si>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</si>
  <si>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</si>
  <si>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</si>
  <si>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</si>
  <si>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</si>
  <si>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</si>
  <si>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</si>
  <si>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</si>
  <si>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</si>
  <si>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</si>
  <si>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</si>
  <si>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</si>
  <si>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</si>
  <si>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</si>
  <si>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</si>
  <si>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</si>
  <si>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</si>
  <si>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</si>
  <si>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</si>
  <si>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</si>
  <si>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</si>
  <si>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</si>
  <si>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</si>
  <si>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</si>
  <si>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</si>
  <si>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</si>
  <si>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</si>
  <si>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</si>
  <si>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</si>
  <si>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</si>
  <si>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</si>
  <si>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</si>
  <si>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</si>
  <si>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</si>
  <si>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</si>
  <si>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</si>
  <si>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</si>
  <si>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</si>
  <si>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</si>
  <si>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</si>
  <si>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</si>
  <si>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</si>
  <si>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</si>
  <si>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</si>
  <si>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</si>
  <si>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</si>
  <si>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</si>
  <si>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</si>
  <si>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</si>
  <si>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</si>
  <si>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</si>
  <si>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</si>
  <si>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</si>
  <si>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</si>
  <si>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</si>
  <si>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</si>
  <si>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</si>
  <si>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</si>
  <si>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</si>
  <si>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</si>
  <si>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</si>
  <si>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</si>
  <si>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</si>
  <si>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</si>
  <si>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</si>
  <si>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</si>
  <si>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</si>
  <si>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</si>
  <si>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</si>
  <si>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</si>
  <si>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</si>
  <si>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</si>
  <si>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</si>
  <si>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</si>
  <si>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</si>
  <si>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</si>
  <si>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</si>
  <si>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</si>
  <si>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</si>
  <si>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</si>
  <si>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</si>
  <si>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</si>
  <si>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</si>
  <si>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</si>
  <si>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</si>
  <si>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</si>
  <si>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</si>
  <si>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</si>
  <si>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</si>
  <si>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</si>
  <si>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</si>
  <si>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</si>
  <si>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</si>
  <si>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</si>
  <si>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</si>
  <si>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</si>
  <si>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</si>
  <si>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</si>
  <si>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</si>
  <si>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</si>
  <si>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</si>
  <si>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</si>
  <si>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</si>
  <si>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</si>
  <si>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</si>
  <si>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</si>
  <si>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</si>
  <si>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</si>
  <si>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</si>
  <si>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</si>
  <si>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</si>
  <si>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</si>
  <si>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</si>
  <si>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</si>
  <si>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</si>
  <si>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</si>
  <si>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</si>
  <si>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</si>
  <si>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</si>
  <si>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</si>
  <si>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</si>
  <si>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</si>
  <si>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</si>
  <si>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</si>
  <si>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</si>
  <si>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</si>
  <si>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</si>
  <si>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</si>
  <si>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</si>
  <si>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</si>
  <si>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</si>
  <si>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</si>
  <si>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</si>
  <si>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</si>
  <si>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</si>
  <si>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</si>
  <si>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</si>
  <si>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</si>
  <si>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</si>
  <si>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</si>
  <si>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</si>
  <si>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</si>
  <si>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</si>
  <si>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</si>
  <si>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</si>
  <si>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</si>
  <si>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</si>
  <si>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</si>
  <si>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</si>
  <si>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</si>
  <si>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</si>
  <si>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</si>
  <si>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</si>
  <si>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</si>
  <si>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</si>
  <si>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</si>
  <si>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</si>
  <si>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</si>
  <si>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</si>
  <si>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</si>
  <si>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</si>
  <si>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</si>
  <si>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</si>
  <si>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</si>
  <si>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</si>
  <si>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</si>
  <si>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</si>
  <si>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</si>
  <si>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</si>
  <si>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</si>
  <si>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</si>
  <si>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</si>
  <si>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</si>
  <si>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</si>
  <si>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</si>
  <si>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</si>
  <si>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</si>
  <si>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</si>
  <si>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</si>
  <si>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</si>
  <si>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</si>
  <si>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</si>
  <si>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</si>
  <si>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</si>
  <si>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</si>
  <si>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</si>
  <si>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</si>
  <si>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</si>
  <si>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</si>
  <si>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</si>
  <si>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</si>
  <si>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</si>
  <si>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</si>
  <si>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</si>
  <si>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</si>
  <si>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</si>
  <si>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</si>
  <si>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</si>
  <si>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</si>
  <si>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</si>
  <si>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</si>
  <si>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</si>
  <si>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</si>
  <si>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</si>
  <si>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</si>
  <si>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</si>
  <si>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</si>
  <si>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</si>
  <si>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</si>
  <si>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</si>
  <si>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</si>
  <si>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</si>
  <si>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</si>
  <si>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</si>
  <si>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</si>
  <si>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</si>
  <si>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</si>
  <si>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</si>
  <si>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</si>
  <si>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</si>
  <si>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</si>
  <si>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</si>
  <si>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</si>
  <si>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</si>
  <si>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</si>
  <si>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</si>
  <si>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</si>
  <si>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</si>
  <si>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</si>
  <si>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</si>
  <si>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</si>
  <si>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</si>
  <si>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</si>
  <si>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</si>
  <si>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</si>
  <si>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</si>
  <si>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</si>
  <si>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</si>
  <si>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</si>
  <si>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</si>
  <si>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</si>
  <si>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</si>
  <si>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</si>
  <si>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</si>
  <si>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</si>
  <si>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</si>
  <si>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</si>
  <si>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</si>
  <si>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</si>
  <si>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</si>
  <si>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</si>
  <si>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</si>
  <si>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</si>
  <si>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</si>
  <si>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</si>
  <si>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</si>
  <si>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</si>
  <si>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</si>
  <si>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</si>
  <si>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</si>
  <si>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</si>
  <si>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</si>
  <si>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</si>
  <si>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</si>
  <si>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</si>
  <si>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</si>
  <si>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</si>
  <si>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</si>
  <si>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</si>
  <si>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</si>
  <si>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</si>
  <si>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</si>
  <si>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</si>
  <si>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</si>
  <si>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</si>
  <si>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</si>
  <si>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</si>
  <si>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</si>
  <si>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</si>
  <si>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</si>
  <si>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</si>
  <si>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</si>
  <si>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</si>
  <si>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</si>
  <si>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</si>
  <si>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</si>
  <si>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</si>
  <si>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</si>
  <si>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</si>
  <si>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</si>
  <si>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</si>
  <si>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</si>
  <si>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</si>
  <si>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</si>
  <si>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</si>
  <si>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</si>
  <si>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</si>
  <si>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</si>
  <si>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</si>
  <si>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</si>
  <si>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</si>
  <si>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</si>
  <si>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</si>
  <si>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</si>
  <si>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</si>
  <si>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</si>
  <si>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</si>
  <si>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</si>
  <si>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</si>
  <si>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</si>
  <si>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</si>
  <si>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</si>
  <si>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</si>
  <si>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</si>
  <si>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</si>
  <si>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</si>
  <si>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</si>
  <si>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</si>
  <si>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</si>
  <si>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</si>
  <si>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</si>
  <si>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</si>
  <si>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</si>
  <si>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</si>
  <si>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</si>
  <si>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</si>
  <si>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</si>
  <si>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</si>
  <si>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</si>
  <si>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</si>
  <si>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</si>
  <si>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</si>
  <si>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</si>
  <si>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</si>
  <si>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</si>
  <si>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</si>
  <si>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</si>
  <si>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</si>
  <si>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</si>
  <si>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</si>
  <si>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</si>
  <si>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</si>
  <si>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</si>
  <si>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</si>
  <si>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</si>
  <si>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</si>
  <si>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</si>
  <si>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</si>
  <si>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</si>
  <si>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</si>
  <si>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</si>
  <si>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</si>
  <si>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</si>
  <si>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</si>
  <si>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</si>
  <si>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</si>
  <si>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</si>
  <si>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</si>
  <si>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</si>
  <si>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</si>
  <si>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</si>
  <si>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</si>
  <si>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</si>
  <si>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</si>
  <si>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</si>
  <si>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</si>
  <si>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</si>
  <si>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</si>
  <si>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</si>
  <si>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</si>
  <si>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</si>
  <si>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</si>
  <si>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</si>
  <si>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</si>
  <si>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</si>
  <si>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</si>
  <si>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</si>
  <si>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</si>
  <si>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</si>
  <si>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</si>
  <si>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</si>
  <si>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</si>
  <si>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</si>
  <si>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</si>
  <si>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</si>
  <si>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</si>
  <si>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</si>
  <si>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</si>
  <si>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</si>
  <si>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</si>
  <si>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</si>
  <si>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</si>
  <si>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</si>
  <si>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</si>
  <si>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</si>
  <si>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</si>
  <si>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</si>
  <si>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</si>
  <si>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</si>
  <si>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</si>
  <si>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</si>
  <si>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</si>
  <si>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</si>
  <si>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</si>
  <si>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</si>
  <si>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</si>
  <si>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</si>
  <si>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</si>
  <si>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</si>
  <si>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</si>
  <si>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</si>
  <si>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</si>
  <si>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</si>
  <si>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</si>
  <si>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</si>
  <si>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</si>
  <si>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</si>
  <si>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</si>
  <si>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</si>
  <si>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</si>
  <si>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</si>
  <si>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</si>
  <si>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</si>
  <si>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</si>
  <si>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</si>
  <si>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</si>
  <si>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</si>
  <si>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</si>
  <si>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</si>
  <si>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</si>
  <si>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</si>
  <si>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</si>
  <si>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</si>
  <si>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</si>
  <si>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</si>
  <si>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</si>
  <si>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</si>
  <si>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</si>
  <si>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</si>
  <si>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</si>
  <si>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</si>
  <si>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</si>
  <si>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</si>
  <si>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</si>
  <si>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</si>
  <si>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</si>
  <si>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</si>
  <si>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</si>
  <si>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</si>
  <si>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</si>
  <si>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</si>
  <si>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</si>
  <si>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</si>
  <si>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</si>
  <si>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</si>
  <si>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</si>
  <si>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</si>
  <si>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</si>
  <si>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</si>
  <si>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</si>
  <si>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</si>
  <si>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</si>
  <si>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</si>
  <si>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</si>
  <si>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</si>
  <si>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</si>
  <si>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</si>
  <si>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</si>
  <si>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</si>
  <si>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</si>
  <si>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</si>
  <si>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</si>
  <si>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</si>
  <si>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</si>
  <si>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</si>
  <si>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</si>
  <si>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</si>
  <si>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</si>
  <si>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</si>
  <si>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</si>
  <si>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</si>
  <si>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</si>
  <si>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</si>
  <si>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</si>
  <si>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</si>
  <si>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</si>
  <si>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</si>
  <si>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</si>
  <si>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</si>
  <si>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</si>
  <si>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</si>
  <si>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</si>
  <si>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</si>
  <si>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</si>
  <si>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</si>
  <si>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</si>
  <si>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</si>
  <si>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</si>
  <si>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</si>
  <si>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</si>
  <si>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</si>
  <si>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</si>
  <si>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</si>
  <si>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</si>
  <si>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</si>
  <si>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</si>
  <si>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</si>
  <si>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</si>
  <si>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</si>
  <si>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</si>
  <si>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</si>
  <si>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</si>
  <si>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</si>
  <si>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</si>
  <si>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</si>
  <si>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</si>
  <si>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</si>
  <si>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</si>
  <si>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</si>
  <si>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</si>
  <si>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</si>
  <si>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</si>
  <si>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</si>
  <si>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</si>
  <si>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</si>
  <si>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</si>
  <si>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</si>
  <si>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</si>
  <si>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</si>
  <si>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</si>
  <si>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</si>
  <si>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</si>
  <si>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</si>
  <si>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</si>
  <si>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</si>
  <si>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</si>
  <si>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</si>
  <si>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</si>
  <si>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</si>
  <si>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</si>
  <si>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</si>
  <si>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</si>
  <si>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</si>
  <si>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</si>
  <si>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</si>
  <si>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</si>
  <si>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</si>
  <si>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</si>
  <si>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</si>
  <si>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</si>
  <si>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</si>
  <si>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</si>
  <si>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</si>
  <si>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</si>
  <si>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</si>
  <si>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</si>
  <si>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</si>
  <si>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</si>
  <si>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</si>
  <si>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</si>
  <si>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</si>
  <si>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</si>
  <si>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</si>
  <si>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</si>
  <si>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</si>
  <si>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</si>
  <si>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</si>
  <si>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</si>
  <si>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</si>
  <si>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</si>
  <si>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</si>
  <si>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</si>
  <si>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</si>
  <si>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</si>
  <si>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</si>
  <si>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</si>
  <si>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</si>
  <si>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</si>
  <si>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</si>
  <si>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</si>
  <si>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</si>
  <si>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</si>
  <si>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</si>
  <si>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</si>
  <si>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</si>
  <si>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</si>
  <si>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</si>
  <si>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</si>
  <si>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</si>
  <si>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</si>
  <si>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</si>
  <si>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</si>
  <si>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</si>
  <si>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</si>
  <si>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</si>
  <si>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</si>
  <si>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</si>
  <si>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</si>
  <si>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</si>
  <si>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</si>
  <si>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</si>
  <si>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</si>
  <si>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</si>
  <si>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</si>
  <si>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</si>
  <si>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</si>
  <si>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</si>
  <si>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</si>
  <si>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</si>
  <si>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</si>
  <si>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</si>
  <si>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</si>
  <si>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</si>
  <si>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</si>
  <si>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</si>
  <si>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</si>
  <si>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</si>
  <si>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</si>
  <si>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</si>
  <si>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</si>
  <si>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</si>
  <si>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</si>
  <si>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</si>
  <si>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</si>
  <si>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</si>
  <si>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</si>
  <si>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</si>
  <si>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</si>
  <si>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</si>
  <si>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</si>
  <si>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</si>
  <si>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</si>
  <si>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</si>
  <si>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</si>
  <si>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</si>
  <si>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</si>
  <si>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</si>
  <si>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</si>
  <si>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</si>
  <si>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</si>
  <si>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</si>
  <si>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</si>
  <si>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</si>
  <si>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</si>
  <si>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</si>
  <si>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</si>
  <si>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</si>
  <si>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</si>
  <si>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</si>
  <si>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</si>
  <si>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</si>
  <si>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</si>
  <si>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</si>
  <si>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</si>
  <si>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</si>
  <si>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</si>
  <si>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</si>
  <si>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</si>
  <si>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</si>
  <si>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</si>
  <si>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</si>
  <si>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</si>
  <si>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</si>
  <si>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</si>
  <si>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</si>
  <si>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</si>
  <si>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</si>
  <si>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</si>
  <si>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</si>
  <si>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</si>
  <si>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</si>
  <si>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</si>
  <si>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</si>
  <si>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</si>
  <si>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</si>
  <si>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</si>
  <si>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</si>
  <si>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</si>
  <si>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</si>
  <si>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</si>
  <si>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</si>
  <si>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</si>
  <si>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</si>
  <si>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</si>
  <si>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</si>
  <si>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</si>
  <si>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</si>
  <si>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</si>
  <si>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</si>
  <si>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</si>
  <si>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</si>
  <si>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</si>
  <si>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</si>
  <si>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</si>
  <si>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</si>
  <si>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</si>
  <si>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</si>
  <si>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</si>
  <si>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</si>
  <si>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</si>
  <si>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</si>
  <si>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</si>
  <si>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</si>
  <si>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</si>
  <si>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</si>
  <si>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</si>
  <si>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</si>
  <si>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</si>
  <si>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</si>
  <si>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</si>
  <si>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</si>
  <si>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</si>
  <si>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</si>
  <si>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</si>
  <si>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</si>
  <si>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</si>
  <si>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</si>
  <si>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</si>
  <si>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</si>
  <si>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</si>
  <si>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</si>
  <si>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</si>
  <si>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</si>
  <si>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</si>
  <si>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</si>
  <si>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</si>
  <si>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</si>
  <si>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</si>
  <si>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</si>
  <si>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</si>
  <si>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</si>
  <si>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</si>
  <si>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</si>
  <si>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</si>
  <si>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</si>
  <si>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</si>
  <si>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</si>
  <si>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</si>
  <si>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</si>
  <si>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</si>
  <si>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</si>
  <si>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</si>
  <si>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</si>
  <si>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</si>
  <si>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</si>
  <si>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</si>
  <si>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</si>
  <si>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</si>
  <si>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</si>
  <si>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</si>
  <si>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</si>
  <si>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</si>
  <si>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</si>
  <si>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</si>
  <si>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</si>
  <si>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</si>
  <si>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</si>
  <si>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</si>
  <si>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</si>
  <si>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</si>
  <si>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</si>
  <si>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</si>
  <si>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</si>
  <si>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</si>
  <si>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</si>
  <si>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</si>
  <si>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</si>
  <si>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</si>
  <si>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</si>
  <si>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</si>
  <si>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</si>
  <si>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</si>
  <si>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</si>
  <si>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</si>
  <si>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</si>
  <si>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</si>
  <si>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</si>
  <si>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</si>
  <si>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</si>
  <si>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</si>
  <si>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</si>
  <si>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</si>
  <si>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</si>
  <si>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</si>
  <si>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</si>
  <si>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</si>
  <si>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</si>
  <si>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</si>
  <si>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</si>
  <si>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</si>
  <si>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</si>
  <si>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</si>
  <si>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</si>
  <si>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</si>
  <si>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</si>
  <si>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</si>
  <si>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</si>
  <si>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</si>
  <si>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</si>
  <si>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</si>
  <si>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</si>
  <si>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</si>
  <si>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</si>
  <si>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</si>
  <si>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</si>
  <si>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</si>
  <si>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</si>
  <si>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</si>
  <si>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</si>
  <si>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</si>
  <si>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</si>
  <si>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</si>
  <si>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</si>
  <si>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</si>
  <si>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</si>
  <si>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</si>
  <si>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</si>
  <si>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</si>
  <si>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</si>
  <si>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</si>
  <si>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</si>
  <si>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</si>
  <si>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</si>
  <si>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</si>
  <si>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</si>
  <si>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</si>
  <si>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</si>
  <si>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</si>
  <si>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</si>
  <si>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</si>
  <si>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</si>
  <si>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</si>
  <si>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</si>
  <si>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</si>
  <si>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</si>
  <si>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</si>
  <si>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</si>
  <si>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</si>
  <si>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</si>
  <si>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</si>
  <si>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</si>
  <si>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</si>
  <si>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</si>
  <si>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</si>
  <si>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</si>
  <si>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</si>
  <si>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</si>
  <si>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</si>
  <si>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</si>
  <si>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</si>
  <si>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</si>
  <si>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</si>
  <si>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</si>
  <si>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</si>
  <si>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</si>
  <si>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</si>
  <si>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</si>
  <si>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</si>
  <si>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</si>
  <si>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</si>
  <si>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</si>
  <si>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</si>
  <si>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</si>
  <si>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</si>
  <si>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</si>
  <si>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</si>
  <si>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</si>
  <si>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</si>
  <si>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</si>
  <si>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</si>
  <si>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</si>
  <si>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</si>
  <si>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</si>
  <si>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</si>
  <si>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</si>
  <si>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</si>
  <si>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</si>
  <si>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</si>
  <si>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</si>
  <si>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</si>
  <si>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</si>
  <si>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</si>
  <si>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</si>
  <si>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</si>
  <si>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</si>
  <si>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</si>
  <si>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</si>
  <si>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</si>
  <si>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</si>
  <si>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</si>
  <si>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</si>
  <si>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</si>
  <si>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</si>
  <si>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</si>
  <si>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</si>
  <si>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</si>
  <si>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</si>
  <si>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</si>
  <si>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</si>
  <si>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</si>
  <si>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</si>
  <si>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</si>
  <si>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</si>
  <si>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</si>
  <si>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</si>
  <si>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</si>
  <si>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</si>
  <si>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</si>
  <si>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</si>
  <si>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</si>
  <si>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</si>
  <si>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</si>
  <si>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</si>
  <si>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</si>
  <si>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</si>
  <si>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</si>
  <si>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</si>
  <si>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</si>
  <si>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</si>
  <si>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</si>
  <si>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</si>
  <si>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</si>
  <si>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</si>
  <si>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</si>
  <si>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</si>
  <si>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</si>
  <si>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</si>
  <si>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</si>
  <si>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</si>
  <si>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</si>
  <si>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</si>
  <si>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</si>
  <si>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</si>
  <si>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</si>
  <si>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</si>
  <si>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</si>
  <si>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</si>
  <si>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</si>
  <si>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</si>
  <si>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</si>
  <si>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</si>
  <si>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</si>
  <si>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</si>
  <si>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</si>
  <si>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</si>
  <si>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</si>
  <si>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</si>
  <si>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</si>
  <si>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</si>
  <si>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</si>
  <si>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</si>
  <si>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</si>
  <si>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</si>
  <si>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</si>
  <si>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</si>
  <si>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</si>
  <si>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</si>
  <si>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</si>
  <si>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</si>
  <si>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</si>
  <si>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</si>
  <si>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</si>
  <si>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</si>
  <si>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</si>
  <si>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</si>
  <si>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</si>
  <si>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</si>
  <si>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</si>
  <si>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</si>
  <si>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</si>
  <si>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</si>
  <si>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</si>
  <si>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</si>
  <si>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</si>
  <si>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</si>
  <si>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</si>
  <si>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</si>
  <si>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</si>
  <si>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</si>
  <si>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</si>
  <si>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</si>
  <si>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</si>
  <si>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</si>
  <si>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</si>
  <si>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</si>
  <si>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</si>
  <si>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</si>
  <si>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</si>
  <si>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</si>
  <si>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</si>
  <si>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</si>
  <si>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</si>
  <si>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</si>
  <si>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</si>
  <si>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</si>
  <si>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</si>
  <si>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</si>
  <si>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</si>
  <si>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</si>
  <si>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</si>
  <si>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</si>
  <si>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</si>
  <si>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</si>
  <si>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</si>
  <si>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</si>
  <si>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</si>
  <si>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</si>
  <si>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</si>
  <si>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</si>
  <si>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</si>
  <si>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</si>
  <si>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</si>
  <si>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</si>
  <si>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</si>
  <si>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</si>
  <si>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</si>
  <si>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</si>
  <si>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</si>
  <si>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</si>
  <si>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</si>
  <si>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</si>
  <si>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</si>
  <si>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</si>
  <si>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</si>
  <si>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</si>
  <si>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</si>
  <si>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</si>
  <si>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</si>
  <si>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</si>
  <si>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</si>
  <si>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</si>
  <si>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</si>
  <si>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</si>
  <si>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</si>
  <si>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</si>
  <si>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</si>
  <si>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</si>
  <si>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</si>
  <si>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</si>
  <si>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</si>
  <si>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</si>
  <si>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</si>
  <si>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</si>
  <si>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</si>
  <si>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</si>
  <si>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</si>
  <si>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</si>
  <si>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</si>
  <si>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</si>
  <si>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</si>
  <si>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</si>
  <si>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</si>
  <si>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</si>
  <si>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</si>
  <si>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</si>
  <si>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</si>
  <si>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</si>
  <si>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</si>
  <si>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</si>
  <si>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</si>
  <si>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</si>
  <si>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</si>
  <si>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</si>
  <si>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</si>
  <si>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</si>
  <si>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</si>
  <si>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</si>
  <si>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</si>
  <si>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</si>
  <si>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</si>
  <si>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</si>
  <si>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</si>
  <si>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</si>
  <si>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</si>
  <si>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</si>
  <si>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</si>
  <si>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</si>
  <si>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</si>
  <si>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</si>
  <si>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</si>
  <si>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</si>
  <si>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</si>
  <si>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</si>
  <si>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</si>
  <si>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</si>
  <si>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</si>
  <si>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</si>
  <si>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</si>
  <si>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</si>
  <si>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</si>
  <si>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</si>
  <si>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</si>
  <si>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</si>
  <si>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</si>
  <si>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</si>
  <si>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</si>
  <si>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</si>
  <si>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</si>
  <si>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</si>
  <si>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</si>
  <si>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</si>
  <si>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</si>
  <si>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</si>
  <si>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</si>
  <si>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</si>
  <si>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</si>
  <si>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</si>
  <si>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</si>
  <si>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</si>
  <si>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</si>
  <si>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</si>
  <si>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</si>
  <si>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</si>
  <si>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</si>
  <si>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</si>
  <si>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</si>
  <si>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</si>
  <si>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</si>
  <si>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</si>
  <si>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</si>
  <si>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</si>
  <si>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</si>
  <si>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</si>
  <si>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</si>
  <si>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</si>
  <si>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</si>
  <si>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</si>
  <si>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</si>
  <si>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</si>
  <si>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</si>
  <si>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</si>
  <si>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</si>
  <si>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</si>
  <si>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</si>
  <si>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</si>
  <si>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</si>
  <si>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</si>
  <si>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</si>
  <si>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</si>
  <si>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</si>
  <si>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</si>
  <si>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</si>
  <si>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</si>
  <si>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</si>
  <si>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</si>
  <si>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</si>
  <si>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</si>
  <si>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</si>
  <si>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</si>
  <si>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</si>
  <si>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</si>
  <si>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</si>
  <si>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</si>
  <si>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</si>
  <si>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</si>
  <si>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</si>
  <si>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</si>
  <si>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</si>
  <si>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</si>
  <si>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</si>
  <si>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</si>
  <si>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</si>
  <si>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</si>
  <si>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</si>
  <si>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</si>
  <si>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</si>
  <si>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</si>
  <si>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</si>
  <si>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</si>
  <si>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</si>
  <si>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</si>
  <si>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</si>
  <si>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</si>
  <si>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</si>
  <si>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</si>
  <si>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</si>
  <si>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</si>
  <si>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</si>
  <si>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</si>
  <si>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</si>
  <si>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</si>
  <si>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</si>
  <si>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</si>
  <si>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</si>
  <si>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</si>
  <si>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</si>
  <si>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</si>
  <si>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</si>
  <si>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</si>
  <si>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</si>
  <si>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</si>
  <si>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</si>
  <si>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</si>
  <si>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</si>
  <si>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</si>
  <si>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</si>
  <si>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</si>
  <si>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</si>
  <si>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</si>
  <si>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</si>
  <si>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</si>
  <si>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</si>
  <si>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</si>
  <si>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</si>
  <si>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</si>
  <si>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</si>
  <si>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</si>
  <si>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</si>
  <si>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</si>
  <si>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</si>
  <si>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</si>
  <si>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</si>
  <si>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</si>
  <si>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</si>
  <si>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</si>
  <si>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</si>
  <si>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</si>
  <si>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</si>
  <si>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</si>
  <si>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</si>
  <si>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</si>
  <si>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</si>
  <si>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</si>
  <si>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</si>
  <si>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</si>
  <si>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</si>
  <si>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</si>
  <si>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</si>
  <si>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</si>
  <si>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</si>
  <si>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</si>
  <si>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</si>
  <si>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</si>
  <si>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</si>
  <si>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</si>
  <si>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</si>
  <si>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</si>
  <si>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</si>
  <si>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</si>
  <si>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</si>
  <si>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</si>
  <si>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</si>
  <si>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</si>
  <si>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</si>
  <si>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</si>
  <si>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</si>
  <si>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</si>
  <si>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</si>
  <si>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</si>
  <si>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</si>
  <si>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</si>
  <si>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</si>
  <si>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</si>
  <si>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</si>
  <si>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</si>
  <si>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</si>
  <si>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</si>
  <si>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</si>
  <si>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</si>
  <si>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</si>
  <si>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</si>
  <si>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</si>
  <si>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</si>
  <si>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</si>
  <si>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</si>
  <si>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</si>
  <si>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</si>
  <si>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</si>
  <si>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</si>
  <si>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</si>
  <si>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</si>
  <si>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</si>
  <si>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</si>
  <si>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</si>
  <si>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</si>
  <si>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</si>
  <si>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</si>
  <si>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</si>
  <si>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</si>
  <si>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</si>
  <si>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</si>
  <si>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</si>
  <si>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</si>
  <si>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</si>
  <si>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</si>
  <si>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</si>
  <si>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</si>
  <si>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</si>
  <si>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</si>
  <si>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</si>
  <si>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</si>
  <si>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</si>
  <si>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</si>
  <si>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</si>
  <si>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</si>
  <si>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</si>
  <si>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</si>
  <si>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</si>
  <si>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</si>
  <si>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</si>
  <si>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</si>
  <si>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</si>
  <si>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</si>
  <si>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</si>
  <si>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</si>
  <si>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</si>
  <si>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</si>
  <si>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</si>
  <si>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</si>
  <si>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</si>
  <si>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</si>
  <si>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</si>
  <si>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</si>
  <si>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</si>
  <si>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</si>
  <si>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</si>
  <si>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</si>
  <si>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</si>
  <si>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</si>
  <si>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</si>
  <si>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</si>
  <si>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</si>
  <si>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</si>
  <si>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</si>
  <si>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</si>
  <si>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</si>
  <si>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</si>
  <si>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</si>
  <si>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</si>
  <si>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</si>
  <si>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</si>
  <si>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</si>
  <si>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</si>
  <si>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</si>
  <si>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</si>
  <si>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</si>
  <si>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</si>
  <si>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</si>
  <si>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</si>
  <si>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</si>
  <si>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</si>
  <si>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</si>
  <si>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</si>
  <si>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</si>
  <si>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</si>
  <si>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</si>
  <si>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</si>
  <si>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</si>
  <si>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</si>
  <si>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</si>
  <si>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</si>
  <si>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</si>
  <si>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</si>
  <si>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</si>
  <si>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</si>
  <si>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</si>
  <si>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</si>
  <si>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</si>
  <si>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</si>
  <si>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</si>
  <si>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</si>
  <si>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</si>
  <si>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</si>
  <si>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</si>
  <si>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</si>
  <si>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</si>
  <si>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</si>
  <si>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</si>
  <si>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</si>
  <si>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</si>
  <si>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</si>
  <si>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</si>
  <si>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</si>
  <si>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</si>
  <si>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</si>
  <si>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</si>
  <si>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</si>
  <si>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</si>
  <si>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</si>
  <si>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</si>
  <si>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</si>
  <si>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</si>
  <si>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</si>
  <si>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</si>
  <si>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</si>
  <si>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</si>
  <si>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</si>
  <si>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</si>
  <si>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</si>
  <si>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</si>
  <si>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</si>
  <si>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</si>
  <si>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</si>
  <si>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</si>
  <si>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</si>
  <si>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</si>
  <si>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</si>
  <si>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</si>
  <si>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</si>
  <si>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</si>
  <si>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</si>
  <si>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</si>
  <si>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</si>
  <si>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</si>
  <si>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</si>
  <si>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</si>
  <si>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</si>
  <si>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</si>
  <si>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</si>
  <si>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</si>
  <si>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</si>
  <si>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</si>
  <si>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</si>
  <si>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</si>
  <si>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</si>
  <si>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</si>
  <si>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</si>
  <si>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</si>
  <si>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</si>
  <si>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</si>
  <si>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</si>
  <si>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</si>
  <si>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</si>
  <si>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</si>
  <si>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</si>
  <si>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</si>
  <si>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</si>
  <si>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</si>
  <si>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</si>
  <si>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</si>
  <si>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</si>
  <si>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</si>
  <si>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</si>
  <si>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</si>
  <si>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</si>
  <si>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</si>
  <si>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</si>
  <si>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</si>
  <si>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</si>
  <si>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</si>
  <si>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</si>
  <si>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</si>
  <si>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</si>
  <si>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</si>
  <si>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</si>
  <si>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</si>
  <si>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</si>
  <si>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</si>
  <si>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</si>
  <si>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</si>
  <si>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</si>
  <si>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</si>
  <si>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</si>
  <si>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</si>
  <si>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</si>
  <si>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</si>
  <si>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</si>
  <si>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</si>
  <si>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</si>
  <si>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</si>
  <si>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</si>
  <si>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</si>
  <si>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</si>
  <si>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</si>
  <si>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</si>
  <si>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</si>
  <si>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</si>
  <si>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</si>
  <si>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</si>
  <si>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</si>
  <si>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</si>
  <si>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</si>
  <si>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</si>
  <si>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</si>
  <si>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</si>
  <si>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</si>
  <si>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</si>
  <si>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</si>
  <si>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</si>
  <si>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</si>
  <si>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</si>
  <si>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</si>
  <si>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</si>
  <si>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</si>
  <si>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</si>
  <si>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</si>
  <si>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</si>
  <si>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</si>
  <si>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</si>
  <si>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</si>
  <si>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</si>
  <si>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</si>
  <si>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</si>
  <si>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</si>
  <si>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</si>
  <si>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</si>
  <si>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</si>
  <si>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</si>
  <si>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</si>
  <si>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</si>
  <si>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</si>
  <si>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</si>
  <si>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</si>
  <si>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</si>
  <si>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</si>
  <si>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</si>
  <si>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</si>
  <si>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</si>
  <si>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</si>
  <si>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</si>
  <si>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</si>
  <si>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</si>
  <si>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</si>
  <si>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</si>
  <si>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</si>
  <si>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</si>
  <si>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</si>
  <si>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</si>
  <si>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</si>
  <si>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</si>
  <si>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</si>
  <si>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</si>
  <si>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</si>
  <si>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</si>
  <si>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</si>
  <si>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</si>
  <si>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</si>
  <si>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</si>
  <si>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</si>
  <si>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</si>
  <si>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</si>
  <si>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</si>
  <si>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</si>
  <si>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</si>
  <si>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</si>
  <si>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</si>
  <si>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</si>
  <si>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</si>
  <si>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</si>
  <si>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</si>
  <si>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</si>
  <si>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</si>
  <si>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</si>
  <si>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</si>
  <si>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</si>
  <si>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</si>
  <si>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</si>
  <si>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</si>
  <si>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</si>
  <si>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</si>
  <si>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</si>
  <si>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</si>
  <si>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</si>
  <si>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</si>
  <si>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</si>
  <si>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</si>
  <si>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</si>
  <si>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</si>
  <si>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</si>
  <si>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</si>
  <si>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</si>
  <si>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</si>
  <si>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</si>
  <si>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</si>
  <si>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</si>
  <si>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</si>
  <si>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</si>
  <si>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</si>
  <si>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</si>
  <si>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</si>
  <si>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</si>
  <si>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</si>
  <si>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</si>
  <si>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</si>
  <si>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</si>
  <si>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</si>
  <si>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</si>
  <si>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</si>
  <si>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</si>
  <si>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</si>
  <si>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</si>
  <si>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</si>
  <si>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</si>
  <si>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</si>
  <si>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</si>
  <si>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</si>
  <si>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</si>
  <si>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</si>
  <si>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</si>
  <si>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</si>
  <si>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</si>
  <si>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</si>
  <si>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</si>
  <si>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</si>
  <si>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</si>
  <si>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</si>
  <si>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</si>
  <si>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</si>
  <si>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</si>
  <si>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</si>
  <si>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</si>
  <si>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</si>
  <si>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</si>
  <si>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</si>
  <si>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</si>
  <si>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</si>
  <si>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</si>
  <si>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</si>
  <si>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</si>
  <si>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</si>
  <si>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</si>
  <si>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</si>
  <si>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</si>
  <si>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</si>
  <si>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</si>
  <si>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</si>
  <si>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</si>
  <si>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</si>
  <si>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</si>
  <si>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</si>
  <si>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</si>
  <si>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</si>
  <si>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</si>
  <si>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</si>
  <si>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</si>
  <si>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</si>
  <si>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</si>
  <si>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</si>
  <si>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</si>
  <si>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</si>
  <si>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</si>
  <si>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</si>
  <si>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</si>
  <si>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</si>
  <si>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</si>
  <si>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</si>
  <si>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</si>
  <si>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</si>
  <si>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</si>
  <si>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</si>
  <si>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</si>
  <si>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</si>
  <si>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</si>
  <si>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</si>
  <si>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</si>
  <si>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</si>
  <si>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</si>
  <si>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</si>
  <si>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</si>
  <si>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</si>
  <si>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</si>
  <si>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</si>
  <si>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</si>
  <si>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</si>
  <si>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</si>
  <si>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</si>
  <si>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</si>
  <si>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</si>
  <si>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</si>
  <si>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</si>
  <si>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</si>
  <si>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</si>
  <si>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</si>
  <si>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</si>
  <si>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</si>
  <si>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</si>
  <si>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</si>
  <si>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</si>
  <si>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</si>
  <si>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</si>
  <si>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</si>
  <si>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</si>
  <si>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</si>
  <si>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</si>
  <si>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</si>
  <si>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</si>
  <si>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</si>
  <si>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</si>
  <si>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</si>
  <si>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</si>
  <si>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</si>
  <si>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</si>
  <si>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</si>
  <si>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</si>
  <si>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</si>
  <si>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</si>
  <si>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</si>
  <si>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</si>
  <si>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</si>
  <si>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</si>
  <si>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</si>
  <si>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</si>
  <si>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</si>
  <si>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</si>
  <si>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</si>
  <si>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</si>
  <si>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</si>
  <si>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</si>
  <si>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</si>
  <si>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</si>
  <si>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</si>
  <si>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</si>
  <si>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</si>
  <si>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</si>
  <si>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</si>
  <si>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</si>
  <si>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</si>
  <si>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</si>
  <si>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</si>
  <si>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</si>
  <si>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</si>
  <si>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</si>
  <si>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</si>
  <si>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</si>
  <si>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</si>
  <si>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</si>
  <si>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</si>
  <si>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</si>
  <si>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</si>
  <si>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</si>
  <si>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</si>
  <si>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</si>
  <si>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</si>
  <si>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</si>
  <si>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</si>
  <si>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</si>
  <si>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</si>
  <si>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</si>
  <si>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</si>
  <si>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</si>
  <si>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</si>
  <si>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</si>
  <si>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</si>
  <si>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</si>
  <si>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</si>
  <si>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</si>
  <si>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</si>
  <si>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</si>
  <si>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</si>
  <si>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</si>
  <si>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</si>
  <si>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</si>
  <si>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</si>
  <si>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</si>
  <si>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</si>
  <si>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</si>
  <si>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</si>
  <si>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</si>
  <si>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</si>
  <si>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</si>
  <si>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</si>
  <si>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</si>
  <si>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</si>
  <si>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</si>
  <si>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</si>
  <si>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</si>
  <si>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</si>
  <si>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</si>
  <si>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</si>
  <si>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</si>
  <si>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</si>
  <si>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</si>
  <si>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</si>
  <si>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</si>
  <si>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</si>
  <si>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</si>
  <si>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</si>
  <si>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</si>
  <si>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</si>
  <si>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</si>
  <si>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</si>
  <si>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</si>
  <si>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</si>
  <si>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</si>
  <si>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</si>
  <si>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</si>
  <si>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</si>
  <si>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</si>
  <si>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</si>
  <si>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</si>
  <si>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</si>
  <si>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</si>
  <si>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</si>
  <si>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</si>
  <si>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</si>
  <si>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</si>
  <si>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</si>
  <si>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</si>
  <si>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</si>
  <si>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</si>
  <si>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</si>
  <si>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</si>
  <si>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</si>
  <si>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</si>
  <si>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</si>
  <si>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</si>
  <si>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</si>
  <si>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</si>
  <si>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</si>
  <si>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</si>
  <si>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</si>
  <si>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</si>
  <si>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</si>
  <si>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</si>
  <si>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</si>
  <si>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</si>
  <si>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</si>
  <si>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</si>
  <si>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</si>
  <si>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</si>
  <si>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</si>
  <si>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</si>
  <si>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</si>
  <si>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</si>
  <si>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</si>
  <si>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</si>
  <si>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</si>
  <si>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</si>
  <si>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</si>
  <si>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</si>
  <si>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</si>
  <si>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</si>
  <si>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</si>
  <si>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</si>
  <si>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</si>
  <si>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</si>
  <si>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</si>
  <si>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</si>
  <si>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</si>
  <si>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</si>
  <si>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</si>
  <si>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</si>
  <si>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</si>
  <si>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</si>
  <si>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</si>
  <si>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</si>
  <si>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</si>
  <si>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</si>
  <si>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</si>
  <si>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</si>
  <si>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</si>
  <si>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</si>
  <si>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</si>
  <si>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</si>
  <si>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</si>
  <si>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</si>
  <si>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</si>
  <si>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</si>
  <si>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</si>
  <si>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</si>
  <si>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</si>
  <si>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</si>
  <si>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</si>
  <si>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</si>
  <si>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</si>
  <si>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</si>
  <si>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</si>
  <si>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</si>
  <si>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</si>
  <si>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</si>
  <si>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</si>
  <si>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</si>
  <si>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</si>
  <si>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</si>
  <si>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</si>
  <si>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</si>
  <si>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</si>
  <si>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</si>
  <si>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</si>
  <si>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</si>
  <si>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</si>
  <si>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</si>
  <si>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</si>
  <si>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</si>
  <si>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</si>
  <si>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</si>
  <si>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</si>
  <si>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</si>
  <si>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</si>
  <si>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</si>
  <si>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</si>
  <si>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</si>
  <si>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</si>
  <si>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</si>
  <si>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</si>
  <si>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</si>
  <si>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</si>
  <si>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</si>
  <si>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</si>
  <si>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</si>
  <si>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</si>
  <si>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</si>
  <si>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</si>
  <si>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</si>
  <si>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</si>
  <si>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</si>
  <si>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</si>
  <si>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</si>
  <si>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</si>
  <si>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</si>
  <si>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</si>
  <si>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</si>
  <si>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</si>
  <si>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</si>
  <si>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</si>
  <si>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</si>
  <si>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</si>
  <si>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</si>
  <si>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</si>
  <si>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</si>
  <si>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</si>
  <si>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</si>
  <si>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</si>
  <si>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</si>
  <si>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</si>
  <si>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</si>
  <si>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</si>
  <si>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</si>
  <si>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</si>
  <si>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</si>
  <si>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</si>
  <si>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</si>
  <si>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</si>
  <si>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</si>
  <si>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</si>
  <si>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</si>
  <si>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</si>
  <si>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</si>
  <si>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</si>
  <si>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</si>
  <si>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</si>
  <si>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</si>
  <si>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</si>
  <si>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</si>
  <si>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</si>
  <si>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</si>
  <si>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</si>
  <si>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</si>
  <si>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</si>
  <si>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</si>
  <si>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</si>
  <si>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</si>
  <si>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</si>
  <si>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</si>
  <si>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</si>
  <si>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</si>
  <si>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</si>
  <si>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</si>
  <si>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</si>
  <si>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</si>
  <si>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</si>
  <si>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</si>
  <si>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</si>
  <si>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</si>
  <si>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</si>
  <si>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</si>
  <si>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</si>
  <si>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</si>
  <si>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</si>
  <si>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</si>
  <si>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</si>
  <si>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</si>
  <si>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</si>
  <si>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</si>
  <si>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</si>
  <si>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</si>
  <si>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</si>
  <si>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</si>
  <si>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</si>
  <si>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</si>
  <si>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</si>
  <si>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</si>
  <si>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</si>
  <si>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</si>
  <si>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</si>
  <si>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</si>
  <si>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</si>
  <si>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</si>
  <si>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</si>
  <si>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</si>
  <si>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</si>
  <si>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</si>
  <si>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</si>
  <si>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</si>
  <si>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</si>
  <si>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</si>
  <si>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</si>
  <si>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</si>
  <si>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</si>
  <si>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</si>
  <si>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</si>
  <si>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</si>
  <si>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</si>
  <si>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</si>
  <si>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</si>
  <si>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</si>
  <si>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</si>
  <si>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</si>
  <si>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</si>
  <si>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</si>
  <si>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</si>
  <si>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</si>
  <si>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</si>
  <si>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</si>
  <si>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</si>
  <si>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</si>
  <si>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</si>
  <si>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</si>
  <si>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</si>
  <si>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</si>
  <si>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</si>
  <si>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</si>
  <si>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</si>
  <si>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</si>
  <si>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</si>
  <si>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</si>
  <si>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</si>
  <si>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</si>
  <si>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</si>
  <si>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</si>
  <si>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</si>
  <si>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</si>
  <si>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</si>
  <si>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</si>
  <si>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</si>
  <si>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</si>
  <si>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</si>
  <si>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</si>
  <si>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</si>
  <si>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</si>
  <si>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</si>
  <si>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</si>
  <si>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</si>
  <si>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</si>
  <si>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</si>
  <si>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</si>
  <si>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</si>
  <si>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</si>
  <si>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</si>
  <si>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</si>
  <si>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</si>
  <si>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</si>
  <si>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</si>
  <si>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</si>
  <si>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</si>
  <si>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</si>
  <si>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</si>
  <si>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</si>
  <si>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</si>
  <si>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</si>
  <si>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</si>
  <si>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</si>
  <si>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</si>
  <si>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</si>
  <si>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</si>
  <si>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</si>
  <si>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</si>
  <si>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</si>
  <si>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</si>
  <si>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</si>
  <si>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</si>
  <si>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</si>
  <si>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</si>
  <si>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</si>
  <si>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</si>
  <si>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</si>
  <si>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</si>
  <si>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</si>
  <si>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</si>
  <si>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</si>
  <si>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</si>
  <si>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</si>
  <si>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</si>
  <si>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</si>
  <si>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</si>
  <si>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</si>
  <si>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</si>
  <si>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</si>
  <si>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</si>
  <si>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</si>
  <si>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</si>
  <si>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</si>
  <si>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</si>
  <si>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</si>
  <si>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</si>
  <si>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</si>
  <si>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</si>
  <si>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</si>
  <si>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</si>
  <si>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</si>
  <si>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</si>
  <si>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</si>
  <si>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</si>
  <si>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</si>
  <si>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</si>
  <si>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</si>
  <si>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</si>
  <si>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</si>
  <si>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</si>
  <si>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</si>
  <si>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</si>
  <si>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</si>
  <si>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</si>
  <si>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</si>
  <si>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</si>
  <si>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</si>
  <si>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</si>
  <si>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</si>
  <si>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</si>
  <si>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</si>
  <si>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</si>
  <si>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</si>
  <si>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</si>
  <si>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</si>
  <si>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</si>
  <si>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</si>
  <si>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</si>
  <si>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</si>
  <si>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</si>
  <si>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</si>
  <si>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</si>
  <si>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</si>
  <si>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</si>
  <si>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</si>
  <si>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</si>
  <si>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</si>
  <si>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</si>
  <si>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</si>
  <si>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</si>
  <si>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</si>
  <si>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</si>
  <si>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</si>
  <si>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</si>
  <si>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</si>
  <si>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</si>
  <si>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</si>
  <si>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</si>
  <si>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</si>
  <si>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</si>
  <si>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</si>
  <si>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</si>
  <si>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</si>
  <si>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</si>
  <si>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</si>
  <si>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</si>
  <si>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</si>
  <si>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</si>
  <si>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</si>
  <si>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</si>
  <si>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</si>
  <si>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</si>
  <si>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</si>
  <si>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</si>
  <si>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</si>
  <si>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</si>
  <si>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</si>
  <si>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</si>
  <si>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</si>
  <si>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</si>
  <si>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</si>
  <si>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</si>
  <si>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</si>
  <si>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</si>
  <si>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</si>
  <si>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</si>
  <si>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</si>
  <si>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</si>
  <si>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</si>
  <si>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</si>
  <si>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</si>
  <si>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</si>
  <si>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</si>
  <si>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</si>
  <si>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</si>
  <si>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</si>
  <si>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</si>
  <si>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</si>
  <si>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</si>
  <si>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</si>
  <si>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</si>
  <si>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</si>
  <si>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</si>
  <si>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</si>
  <si>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</si>
  <si>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</si>
  <si>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</si>
  <si>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</si>
  <si>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</si>
  <si>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</si>
  <si>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</si>
  <si>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</si>
  <si>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</si>
  <si>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</si>
  <si>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</si>
  <si>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</si>
  <si>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</si>
  <si>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</si>
  <si>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</si>
  <si>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</si>
  <si>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</si>
  <si>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</si>
  <si>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</si>
  <si>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</si>
  <si>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</si>
  <si>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</si>
  <si>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</si>
  <si>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</si>
  <si>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</si>
  <si>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</si>
  <si>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</si>
  <si>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</si>
  <si>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</si>
  <si>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</si>
  <si>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</si>
  <si>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</si>
  <si>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</si>
  <si>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</si>
  <si>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</si>
  <si>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</si>
  <si>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</si>
  <si>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</si>
  <si>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</si>
  <si>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</si>
  <si>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</si>
  <si>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</si>
  <si>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</si>
  <si>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</si>
  <si>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</si>
  <si>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</si>
  <si>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</si>
  <si>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</si>
  <si>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</si>
  <si>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</si>
  <si>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</si>
  <si>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</si>
  <si>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</si>
  <si>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</si>
  <si>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</si>
  <si>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</si>
  <si>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</si>
  <si>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</si>
  <si>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</si>
  <si>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</si>
  <si>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</si>
  <si>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</si>
  <si>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</si>
  <si>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</si>
  <si>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</si>
  <si>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</si>
  <si>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</si>
  <si>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</si>
  <si>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</si>
  <si>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</si>
  <si>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</si>
  <si>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</si>
  <si>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</si>
  <si>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</si>
  <si>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</si>
  <si>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</si>
  <si>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</si>
  <si>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</si>
  <si>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</si>
  <si>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</si>
  <si>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</si>
  <si>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</si>
  <si>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</si>
  <si>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</si>
  <si>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</si>
  <si>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</si>
  <si>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</si>
  <si>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</si>
  <si>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</si>
  <si>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</si>
  <si>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</si>
  <si>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</si>
  <si>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</si>
  <si>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</si>
  <si>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</si>
  <si>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</si>
  <si>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</si>
  <si>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</si>
  <si>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</si>
  <si>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</si>
  <si>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</si>
  <si>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</si>
  <si>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</si>
  <si>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</si>
  <si>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</si>
  <si>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</si>
  <si>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</si>
  <si>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</si>
  <si>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</si>
  <si>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</si>
  <si>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</si>
  <si>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</si>
  <si>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</si>
  <si>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</si>
  <si>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</si>
  <si>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</si>
  <si>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</si>
  <si>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</si>
  <si>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</si>
  <si>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</si>
  <si>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</si>
  <si>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</si>
  <si>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</si>
  <si>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</si>
  <si>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</si>
  <si>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</si>
  <si>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</si>
  <si>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</si>
  <si>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</si>
  <si>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</si>
  <si>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</si>
  <si>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</si>
  <si>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</si>
  <si>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</si>
  <si>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</si>
  <si>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</si>
  <si>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</si>
  <si>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</si>
  <si>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</si>
  <si>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</si>
  <si>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</si>
  <si>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</si>
  <si>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</si>
  <si>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</si>
  <si>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</si>
  <si>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</si>
  <si>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</si>
  <si>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</si>
  <si>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</si>
  <si>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</si>
  <si>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</si>
  <si>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</si>
  <si>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</si>
  <si>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</si>
  <si>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</si>
  <si>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</si>
  <si>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</si>
  <si>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</si>
  <si>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</si>
  <si>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</si>
  <si>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</si>
  <si>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</si>
  <si>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</si>
  <si>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</si>
  <si>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</si>
  <si>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</si>
  <si>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</si>
  <si>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</si>
  <si>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</si>
  <si>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</si>
  <si>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</si>
  <si>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</si>
  <si>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</si>
  <si>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</si>
  <si>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</si>
  <si>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</si>
  <si>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</si>
  <si>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</si>
  <si>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</si>
  <si>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</si>
  <si>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</si>
  <si>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</si>
  <si>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</si>
  <si>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</si>
  <si>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</si>
  <si>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</si>
  <si>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</si>
  <si>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</si>
  <si>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</si>
  <si>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</si>
  <si>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</si>
  <si>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</si>
  <si>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</si>
  <si>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</si>
  <si>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</si>
  <si>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</si>
  <si>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</si>
  <si>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</si>
  <si>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</si>
  <si>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</si>
  <si>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</si>
  <si>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</si>
  <si>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</si>
  <si>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</si>
  <si>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</si>
  <si>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</si>
  <si>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</si>
  <si>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</si>
  <si>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</si>
  <si>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</si>
  <si>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</si>
  <si>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</si>
  <si>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</si>
  <si>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</si>
  <si>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</si>
  <si>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</si>
  <si>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</si>
  <si>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</si>
  <si>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</si>
  <si>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</si>
  <si>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</si>
  <si>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</si>
  <si>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</si>
  <si>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</si>
  <si>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</si>
  <si>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</si>
  <si>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</si>
  <si>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</si>
  <si>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</si>
  <si>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</si>
  <si>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</si>
  <si>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</si>
  <si>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</si>
  <si>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</si>
  <si>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</si>
  <si>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</si>
  <si>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</si>
  <si>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</si>
  <si>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</si>
  <si>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</si>
  <si>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</si>
  <si>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</si>
  <si>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</si>
  <si>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</si>
  <si>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</si>
  <si>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</si>
  <si>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</si>
  <si>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</si>
  <si>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</si>
  <si>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</si>
  <si>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</si>
  <si>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</si>
  <si>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</si>
  <si>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</si>
  <si>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</si>
  <si>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</si>
  <si>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</si>
  <si>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</si>
  <si>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</si>
  <si>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</si>
  <si>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</si>
  <si>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</si>
  <si>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</si>
  <si>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</si>
  <si>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</si>
  <si>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</si>
  <si>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</si>
  <si>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</si>
  <si>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</si>
  <si>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</si>
  <si>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</si>
  <si>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</si>
  <si>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</si>
  <si>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</si>
  <si>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</si>
  <si>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</si>
  <si>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</si>
  <si>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</si>
  <si>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</si>
  <si>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</si>
  <si>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</si>
  <si>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</si>
  <si>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</si>
  <si>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</si>
  <si>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</si>
  <si>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</si>
  <si>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</si>
  <si>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</si>
  <si>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</si>
  <si>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</si>
  <si>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</si>
  <si>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</si>
  <si>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</si>
  <si>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</si>
  <si>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</si>
  <si>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</si>
  <si>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</si>
  <si>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</si>
  <si>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</si>
  <si>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</si>
  <si>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</si>
  <si>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</si>
  <si>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</si>
  <si>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</si>
  <si>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</si>
  <si>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</si>
  <si>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</si>
  <si>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</si>
  <si>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</si>
  <si>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</si>
  <si>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</si>
  <si>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</si>
  <si>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</si>
  <si>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</si>
  <si>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</si>
  <si>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</si>
  <si>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</si>
  <si>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</si>
  <si>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</si>
  <si>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</si>
  <si>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</si>
  <si>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</si>
  <si>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</si>
  <si>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</si>
  <si>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</si>
  <si>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</si>
  <si>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</si>
  <si>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</si>
  <si>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</si>
  <si>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</si>
  <si>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</si>
  <si>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</si>
  <si>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</si>
  <si>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</si>
  <si>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</si>
  <si>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</si>
  <si>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</si>
  <si>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</si>
  <si>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</si>
  <si>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</si>
  <si>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</si>
  <si>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</si>
  <si>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</si>
  <si>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</si>
  <si>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</si>
  <si>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</si>
  <si>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</si>
  <si>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</si>
  <si>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</si>
  <si>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</si>
  <si>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</si>
  <si>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</si>
  <si>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</si>
  <si>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</si>
  <si>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</si>
  <si>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</si>
  <si>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</si>
  <si>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</si>
  <si>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</si>
  <si>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</si>
  <si>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</si>
  <si>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</si>
  <si>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</si>
  <si>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</si>
  <si>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</si>
  <si>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</si>
  <si>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</si>
  <si>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</si>
  <si>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</si>
  <si>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</si>
  <si>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</si>
  <si>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</si>
  <si>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</si>
  <si>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</si>
  <si>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</si>
  <si>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</si>
  <si>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</si>
  <si>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</si>
  <si>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</si>
  <si>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</si>
  <si>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</si>
  <si>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</si>
  <si>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</si>
  <si>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</si>
  <si>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</si>
  <si>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</si>
  <si>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</si>
  <si>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</si>
  <si>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</si>
  <si>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</si>
  <si>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</si>
  <si>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</si>
  <si>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</si>
  <si>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</si>
  <si>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</si>
  <si>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</si>
  <si>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</si>
  <si>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</si>
  <si>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</si>
  <si>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</si>
  <si>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</si>
  <si>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</si>
  <si>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</si>
  <si>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</si>
  <si>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</si>
  <si>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</si>
  <si>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</si>
  <si>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</si>
  <si>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</si>
  <si>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</si>
  <si>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</si>
  <si>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</si>
  <si>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</si>
  <si>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</si>
  <si>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</si>
  <si>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</si>
  <si>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</si>
  <si>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</si>
  <si>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</si>
  <si>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</si>
  <si>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</si>
  <si>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</si>
  <si>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</si>
  <si>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</si>
  <si>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</si>
  <si>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</si>
  <si>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</si>
  <si>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</si>
  <si>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</si>
  <si>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</si>
  <si>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</si>
  <si>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</si>
  <si>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</si>
  <si>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</si>
  <si>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</si>
  <si>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</si>
  <si>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</si>
  <si>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</si>
  <si>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</si>
  <si>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</si>
  <si>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</si>
  <si>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</si>
  <si>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</si>
  <si>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</si>
  <si>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</si>
  <si>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</si>
  <si>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</si>
  <si>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</si>
  <si>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</si>
  <si>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</si>
  <si>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</si>
  <si>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</si>
  <si>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</si>
  <si>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</si>
  <si>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</si>
  <si>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</si>
  <si>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</si>
  <si>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</si>
  <si>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</si>
  <si>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</si>
  <si>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</si>
  <si>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</si>
  <si>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</si>
  <si>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</si>
  <si>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</si>
  <si>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</si>
  <si>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</si>
  <si>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</si>
  <si>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</si>
  <si>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</si>
  <si>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</si>
  <si>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</si>
  <si>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</si>
  <si>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</si>
  <si>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</si>
  <si>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</si>
  <si>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</si>
  <si>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</si>
  <si>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</si>
  <si>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</si>
  <si>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</si>
  <si>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</si>
  <si>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</si>
  <si>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</si>
  <si>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</si>
  <si>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</si>
  <si>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</si>
  <si>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</si>
  <si>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</si>
  <si>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</si>
  <si>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</si>
  <si>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</si>
  <si>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</si>
  <si>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</si>
  <si>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</si>
  <si>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</si>
  <si>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</si>
  <si>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</si>
  <si>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</si>
  <si>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</si>
  <si>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</si>
  <si>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</si>
  <si>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</si>
  <si>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</si>
  <si>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</si>
  <si>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</si>
  <si>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</si>
  <si>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</si>
  <si>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</si>
  <si>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</si>
  <si>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</si>
  <si>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</si>
  <si>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</si>
  <si>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</si>
  <si>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</si>
  <si>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</si>
  <si>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</si>
  <si>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</si>
  <si>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</si>
  <si>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</si>
  <si>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</si>
  <si>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</si>
  <si>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</si>
  <si>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</si>
  <si>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</si>
  <si>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</si>
  <si>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</si>
  <si>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</si>
  <si>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</si>
  <si>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</si>
  <si>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</si>
  <si>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</si>
  <si>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</si>
  <si>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</si>
  <si>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</si>
  <si>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</si>
  <si>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</si>
  <si>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</si>
  <si>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</si>
  <si>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</si>
  <si>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</si>
  <si>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</si>
  <si>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</si>
  <si>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</si>
  <si>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</si>
  <si>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</si>
  <si>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</si>
  <si>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</si>
  <si>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</si>
  <si>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</si>
  <si>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</si>
  <si>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</si>
  <si>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</si>
  <si>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</si>
  <si>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</si>
  <si>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</si>
  <si>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</si>
  <si>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</si>
  <si>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</si>
  <si>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</si>
  <si>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</si>
  <si>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</si>
  <si>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</si>
  <si>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</si>
  <si>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</si>
  <si>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</si>
  <si>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</si>
  <si>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</si>
  <si>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</si>
  <si>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</si>
  <si>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</si>
  <si>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</si>
  <si>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</si>
  <si>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</si>
  <si>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</si>
  <si>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</si>
  <si>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</si>
  <si>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</si>
  <si>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</si>
  <si>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</si>
  <si>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</si>
  <si>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</si>
  <si>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</si>
  <si>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</si>
  <si>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</si>
  <si>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</si>
  <si>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</si>
  <si>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</si>
  <si>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</si>
  <si>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</si>
  <si>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</si>
  <si>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</si>
  <si>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</si>
  <si>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</si>
  <si>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</si>
  <si>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</si>
  <si>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</si>
  <si>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</si>
  <si>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</si>
  <si>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</si>
  <si>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</si>
  <si>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</si>
  <si>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</si>
  <si>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</si>
  <si>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</si>
  <si>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</si>
  <si>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</si>
  <si>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</si>
  <si>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</si>
  <si>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</si>
  <si>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</si>
  <si>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</si>
  <si>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</si>
  <si>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</si>
  <si>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</si>
  <si>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</si>
  <si>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</si>
  <si>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</si>
  <si>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</si>
  <si>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</si>
  <si>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</si>
  <si>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</si>
  <si>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</si>
  <si>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</si>
  <si>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</si>
  <si>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</si>
  <si>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</si>
  <si>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</si>
  <si>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</si>
  <si>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</si>
  <si>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</si>
  <si>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</si>
  <si>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</si>
  <si>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</si>
  <si>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</si>
  <si>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</si>
  <si>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</si>
  <si>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</si>
  <si>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</si>
  <si>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</si>
  <si>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</si>
  <si>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</si>
  <si>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</si>
  <si>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</si>
  <si>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</si>
  <si>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</si>
  <si>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</si>
  <si>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</si>
  <si>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</si>
  <si>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</si>
  <si>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</si>
  <si>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</si>
  <si>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</si>
  <si>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</si>
  <si>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</si>
  <si>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</si>
  <si>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</si>
  <si>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</si>
  <si>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</si>
  <si>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</si>
  <si>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</si>
  <si>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</si>
  <si>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</si>
  <si>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</si>
  <si>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</si>
  <si>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</si>
  <si>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</si>
  <si>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</si>
  <si>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</si>
  <si>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</si>
  <si>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</si>
  <si>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</si>
  <si>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</si>
  <si>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</si>
  <si>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</si>
  <si>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</si>
  <si>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</si>
  <si>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</si>
  <si>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</si>
  <si>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</si>
  <si>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</si>
  <si>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</si>
  <si>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</si>
  <si>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</si>
  <si>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</si>
  <si>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</si>
  <si>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</si>
  <si>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</si>
  <si>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</si>
  <si>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</si>
  <si>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</si>
  <si>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</si>
  <si>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</si>
  <si>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</si>
  <si>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</si>
  <si>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</si>
  <si>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</si>
  <si>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</si>
  <si>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</si>
  <si>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</si>
  <si>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</si>
  <si>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</si>
  <si>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</si>
  <si>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</si>
  <si>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</si>
  <si>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</si>
  <si>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</si>
  <si>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</si>
  <si>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</si>
  <si>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</si>
  <si>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</si>
  <si>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</si>
  <si>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</si>
  <si>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</si>
  <si>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</si>
  <si>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</si>
  <si>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</si>
  <si>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</si>
  <si>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</si>
  <si>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</si>
  <si>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</si>
  <si>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</si>
  <si>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</si>
  <si>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</si>
  <si>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</si>
  <si>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</si>
  <si>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</si>
  <si>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</si>
  <si>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</si>
  <si>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</si>
  <si>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</si>
  <si>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</si>
  <si>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</si>
  <si>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</si>
  <si>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</si>
  <si>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</si>
  <si>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</si>
  <si>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</si>
  <si>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</si>
  <si>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</si>
  <si>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</si>
  <si>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</si>
  <si>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</si>
  <si>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</si>
  <si>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</si>
  <si>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</si>
  <si>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</si>
  <si>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</si>
  <si>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</si>
  <si>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</si>
  <si>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</si>
  <si>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</si>
  <si>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</si>
  <si>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</si>
  <si>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</si>
  <si>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</si>
  <si>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</si>
  <si>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</si>
  <si>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</si>
  <si>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</si>
  <si>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</si>
  <si>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</si>
  <si>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</si>
  <si>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</si>
  <si>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</si>
  <si>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</si>
  <si>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</si>
  <si>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</si>
  <si>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</si>
  <si>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</si>
  <si>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</si>
  <si>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</si>
  <si>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</si>
  <si>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</si>
  <si>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</si>
  <si>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</si>
  <si>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</si>
  <si>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</si>
  <si>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</si>
  <si>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</si>
  <si>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</si>
  <si>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</si>
  <si>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</si>
  <si>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</si>
  <si>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</si>
  <si>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</si>
  <si>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</si>
  <si>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</si>
  <si>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</si>
  <si>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</si>
  <si>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</si>
  <si>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</si>
  <si>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</si>
  <si>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</si>
  <si>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</si>
  <si>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</si>
  <si>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</si>
  <si>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</si>
  <si>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</si>
  <si>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</si>
  <si>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</si>
  <si>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</si>
  <si>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</si>
  <si>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</si>
  <si>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</si>
  <si>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</si>
  <si>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</si>
  <si>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</si>
  <si>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</si>
  <si>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</si>
  <si>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</si>
  <si>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</si>
  <si>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</si>
  <si>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</si>
  <si>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</si>
  <si>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</si>
  <si>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</si>
  <si>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</si>
  <si>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</si>
  <si>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</si>
  <si>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</si>
  <si>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</si>
  <si>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</si>
  <si>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</si>
  <si>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</si>
  <si>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</si>
  <si>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</si>
  <si>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</si>
  <si>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</si>
  <si>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</si>
  <si>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</si>
  <si>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</si>
  <si>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</si>
  <si>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</si>
  <si>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</si>
  <si>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</si>
  <si>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</si>
  <si>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</si>
  <si>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</si>
  <si>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</si>
  <si>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</si>
  <si>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</si>
  <si>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</si>
  <si>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</si>
  <si>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</si>
  <si>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</si>
  <si>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</si>
  <si>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</si>
  <si>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</si>
  <si>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</si>
  <si>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</si>
  <si>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</si>
  <si>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</si>
  <si>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</si>
  <si>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</si>
  <si>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</si>
  <si>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</si>
  <si>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</si>
  <si>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</si>
  <si>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</si>
  <si>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</si>
  <si>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</si>
  <si>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</si>
  <si>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</si>
  <si>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</si>
  <si>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</si>
  <si>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</si>
  <si>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</si>
  <si>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</si>
  <si>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</si>
  <si>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</si>
  <si>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</si>
  <si>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</si>
  <si>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</si>
  <si>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</si>
  <si>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</si>
  <si>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</si>
  <si>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</si>
  <si>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</si>
  <si>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</si>
  <si>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</si>
  <si>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</si>
  <si>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</si>
  <si>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</si>
  <si>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</si>
  <si>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</si>
  <si>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</si>
  <si>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</si>
  <si>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</si>
  <si>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</si>
  <si>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</si>
  <si>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</si>
  <si>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</si>
  <si>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</si>
  <si>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</si>
  <si>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</si>
  <si>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</si>
  <si>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</si>
  <si>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</si>
  <si>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</si>
  <si>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</si>
  <si>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</si>
  <si>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</si>
  <si>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</si>
  <si>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</si>
  <si>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</si>
  <si>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</si>
  <si>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</si>
  <si>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</si>
  <si>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</si>
  <si>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</si>
  <si>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</si>
  <si>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</si>
  <si>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</si>
  <si>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</si>
  <si>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</si>
  <si>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</si>
  <si>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</si>
  <si>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</si>
  <si>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</si>
  <si>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</si>
  <si>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</si>
  <si>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</si>
  <si>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</si>
  <si>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</si>
  <si>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</si>
  <si>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</si>
  <si>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</si>
  <si>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</si>
  <si>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</si>
  <si>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</si>
  <si>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</si>
  <si>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</si>
  <si>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</si>
  <si>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</si>
  <si>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</si>
  <si>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</si>
  <si>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</si>
  <si>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</si>
  <si>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</si>
  <si>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</si>
  <si>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</si>
  <si>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</si>
  <si>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</si>
  <si>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</si>
  <si>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</si>
  <si>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</si>
  <si>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</si>
  <si>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</si>
  <si>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</si>
  <si>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</si>
  <si>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</si>
  <si>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</si>
  <si>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</si>
  <si>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</si>
  <si>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</si>
  <si>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</si>
  <si>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</si>
  <si>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</si>
  <si>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</si>
  <si>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</si>
  <si>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</si>
  <si>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</si>
  <si>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</si>
  <si>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</si>
  <si>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</si>
  <si>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</si>
  <si>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</si>
  <si>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</si>
  <si>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</si>
  <si>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</si>
  <si>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</si>
  <si>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</si>
  <si>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</si>
  <si>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</si>
  <si>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</si>
  <si>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</si>
  <si>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</si>
  <si>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</si>
  <si>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</si>
  <si>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</si>
  <si>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</si>
  <si>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</si>
  <si>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</si>
  <si>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</si>
  <si>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</si>
  <si>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</si>
  <si>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</si>
  <si>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</si>
  <si>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</si>
  <si>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</si>
  <si>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</si>
  <si>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</si>
  <si>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</si>
  <si>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</si>
  <si>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</si>
  <si>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</si>
  <si>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</si>
  <si>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</si>
  <si>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</si>
  <si>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</si>
  <si>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</si>
  <si>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</si>
  <si>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</si>
  <si>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</si>
  <si>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</si>
  <si>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</si>
  <si>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</si>
  <si>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</si>
  <si>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</si>
  <si>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</si>
  <si>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</si>
  <si>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</si>
  <si>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</si>
  <si>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</si>
  <si>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</si>
  <si>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</si>
  <si>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</si>
  <si>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</si>
  <si>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</si>
  <si>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</si>
  <si>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</si>
  <si>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</si>
  <si>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</si>
  <si>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</si>
  <si>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</si>
  <si>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</si>
  <si>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</si>
  <si>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</si>
  <si>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</si>
  <si>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</si>
  <si>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</si>
  <si>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</si>
  <si>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</si>
  <si>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</si>
  <si>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</si>
  <si>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</si>
  <si>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</si>
  <si>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</si>
  <si>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</si>
  <si>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</si>
  <si>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</si>
  <si>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</si>
  <si>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</si>
  <si>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</si>
  <si>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</si>
  <si>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</si>
  <si>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</si>
  <si>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</si>
  <si>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</si>
  <si>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</si>
  <si>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</si>
  <si>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</si>
  <si>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</si>
  <si>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</si>
  <si>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</si>
  <si>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</si>
  <si>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</si>
  <si>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</si>
  <si>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</si>
  <si>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</si>
  <si>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</si>
  <si>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</si>
  <si>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</si>
  <si>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</si>
  <si>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</si>
  <si>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</si>
  <si>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</si>
  <si>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</si>
  <si>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</si>
  <si>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</si>
  <si>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</si>
  <si>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</si>
  <si>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</si>
  <si>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</si>
  <si>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</si>
  <si>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</si>
  <si>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</si>
  <si>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</si>
  <si>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</si>
  <si>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</si>
  <si>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</si>
  <si>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</si>
  <si>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</si>
  <si>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</si>
  <si>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</si>
  <si>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</si>
  <si>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</si>
  <si>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</si>
  <si>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</si>
  <si>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</si>
  <si>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</si>
  <si>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</si>
  <si>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</si>
  <si>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</si>
  <si>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</si>
  <si>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</si>
  <si>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</si>
  <si>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</si>
  <si>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</si>
  <si>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</si>
  <si>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</si>
  <si>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</si>
  <si>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</si>
  <si>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</si>
  <si>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</si>
  <si>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</si>
  <si>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</si>
  <si>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</si>
  <si>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</si>
  <si>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</si>
  <si>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</si>
  <si>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</si>
  <si>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</si>
  <si>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</si>
  <si>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</si>
  <si>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</si>
  <si>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</si>
  <si>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</si>
  <si>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</si>
  <si>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</si>
  <si>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</si>
  <si>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</si>
  <si>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</si>
  <si>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</si>
  <si>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</si>
  <si>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</si>
  <si>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</si>
  <si>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</si>
  <si>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</si>
  <si>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</si>
  <si>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</si>
  <si>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</si>
  <si>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</si>
  <si>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</si>
  <si>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</si>
  <si>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</si>
  <si>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</si>
  <si>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</si>
  <si>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</si>
  <si>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</si>
  <si>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</si>
  <si>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</si>
  <si>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</si>
  <si>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</si>
  <si>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</si>
  <si>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</si>
  <si>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</si>
  <si>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</si>
  <si>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</si>
  <si>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</si>
  <si>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</si>
  <si>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</si>
  <si>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</si>
  <si>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</si>
  <si>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</si>
  <si>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</si>
  <si>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</si>
  <si>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</si>
  <si>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</si>
  <si>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</si>
  <si>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</si>
  <si>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</si>
  <si>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</si>
  <si>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</si>
  <si>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</si>
  <si>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</si>
  <si>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</si>
  <si>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</si>
  <si>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</si>
  <si>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</si>
  <si>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</si>
  <si>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</si>
  <si>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</si>
  <si>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</si>
  <si>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</si>
  <si>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</si>
  <si>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</si>
  <si>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</si>
  <si>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</si>
  <si>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</si>
  <si>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</si>
  <si>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</si>
  <si>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</si>
  <si>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</si>
  <si>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</si>
  <si>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</si>
  <si>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</si>
  <si>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</si>
  <si>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</si>
  <si>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</si>
  <si>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</si>
  <si>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</si>
  <si>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</si>
  <si>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</si>
  <si>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</si>
  <si>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</si>
  <si>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</si>
  <si>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</si>
  <si>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</si>
  <si>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</si>
  <si>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</si>
  <si>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</si>
  <si>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</si>
  <si>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</si>
  <si>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</si>
  <si>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</si>
  <si>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</si>
  <si>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</si>
  <si>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</si>
  <si>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</si>
  <si>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</si>
  <si>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</si>
  <si>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</si>
  <si>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</si>
  <si>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</si>
  <si>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</si>
  <si>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</si>
  <si>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</si>
  <si>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</si>
  <si>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</si>
  <si>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</si>
  <si>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</si>
  <si>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</si>
  <si>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</si>
  <si>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</si>
  <si>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</si>
  <si>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</si>
  <si>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</si>
  <si>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</si>
  <si>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</si>
  <si>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</si>
  <si>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</si>
  <si>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</si>
  <si>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</si>
  <si>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</si>
  <si>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</si>
  <si>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</si>
  <si>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</si>
  <si>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</si>
  <si>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</si>
  <si>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</si>
  <si>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</si>
  <si>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</si>
  <si>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</si>
  <si>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</si>
  <si>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</si>
  <si>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</si>
  <si>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</si>
  <si>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</si>
  <si>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</si>
  <si>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</si>
  <si>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</si>
  <si>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</si>
  <si>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</si>
  <si>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</si>
  <si>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</si>
  <si>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</si>
  <si>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</si>
  <si>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</si>
  <si>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</si>
  <si>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</si>
  <si>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</si>
  <si>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</si>
  <si>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</si>
  <si>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</si>
  <si>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</si>
  <si>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</si>
  <si>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</si>
  <si>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</si>
  <si>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</si>
  <si>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</si>
  <si>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</si>
  <si>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</si>
  <si>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</si>
  <si>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</si>
  <si>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</si>
  <si>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</si>
  <si>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</si>
  <si>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</si>
  <si>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</si>
  <si>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</si>
  <si>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</si>
  <si>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</si>
  <si>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</si>
  <si>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</si>
  <si>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</si>
  <si>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</si>
  <si>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</si>
  <si>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</si>
  <si>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</si>
  <si>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</si>
  <si>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</si>
  <si>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</si>
  <si>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</si>
  <si>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</si>
  <si>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</si>
  <si>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</si>
  <si>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</si>
  <si>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</si>
  <si>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</si>
  <si>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</si>
  <si>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</si>
  <si>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</si>
  <si>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</si>
  <si>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</si>
  <si>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</si>
  <si>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</si>
  <si>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</si>
  <si>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</si>
  <si>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</si>
  <si>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</si>
  <si>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</si>
  <si>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</si>
  <si>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</si>
  <si>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</si>
  <si>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</si>
  <si>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</si>
  <si>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</si>
  <si>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</si>
  <si>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</si>
  <si>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</si>
  <si>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</si>
  <si>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</si>
  <si>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</si>
  <si>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</si>
  <si>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</si>
  <si>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</si>
  <si>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</si>
  <si>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</si>
  <si>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</si>
  <si>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</si>
  <si>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</si>
  <si>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</si>
  <si>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</si>
  <si>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</si>
  <si>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</si>
  <si>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</si>
  <si>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</si>
  <si>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</si>
  <si>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</si>
  <si>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</si>
  <si>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</si>
  <si>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</si>
  <si>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</si>
  <si>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</si>
  <si>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</si>
  <si>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</si>
  <si>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</si>
  <si>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</si>
  <si>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</si>
  <si>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</si>
  <si>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</si>
  <si>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</si>
  <si>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</si>
  <si>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</si>
  <si>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</si>
  <si>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</si>
  <si>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</si>
  <si>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</si>
  <si>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</si>
  <si>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</si>
  <si>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</si>
  <si>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</si>
  <si>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</si>
  <si>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</si>
  <si>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</si>
  <si>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</si>
  <si>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</si>
  <si>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</si>
  <si>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</si>
  <si>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</si>
  <si>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</si>
  <si>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</si>
  <si>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</si>
  <si>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</si>
  <si>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</si>
  <si>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</si>
  <si>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</si>
  <si>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</si>
  <si>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</si>
  <si>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</si>
  <si>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</si>
  <si>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</si>
  <si>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</si>
  <si>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</si>
  <si>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</si>
  <si>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</si>
  <si>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</si>
  <si>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</si>
  <si>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</si>
  <si>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</si>
  <si>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</si>
  <si>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</si>
  <si>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</si>
  <si>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</si>
  <si>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</si>
  <si>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</si>
  <si>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</si>
  <si>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</si>
  <si>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</si>
  <si>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</si>
  <si>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</si>
  <si>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</si>
  <si>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</si>
  <si>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</si>
  <si>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</si>
  <si>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</si>
  <si>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</si>
  <si>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</si>
  <si>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</si>
  <si>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</si>
  <si>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</si>
  <si>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</si>
  <si>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</si>
  <si>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</si>
  <si>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</si>
  <si>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</si>
  <si>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</si>
  <si>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</si>
  <si>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</si>
  <si>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</si>
  <si>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</si>
  <si>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</si>
  <si>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</si>
  <si>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</si>
  <si>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</si>
  <si>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</si>
  <si>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</si>
  <si>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</si>
  <si>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</si>
  <si>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</si>
  <si>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</si>
  <si>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</si>
  <si>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</si>
  <si>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</si>
  <si>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</si>
  <si>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</si>
  <si>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</si>
  <si>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</si>
  <si>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</si>
  <si>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</si>
  <si>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</si>
  <si>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</si>
  <si>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</si>
  <si>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</si>
  <si>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</si>
  <si>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</si>
  <si>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</si>
  <si>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</si>
  <si>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</si>
  <si>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</si>
  <si>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</si>
  <si>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</si>
  <si>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</si>
  <si>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</si>
  <si>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</si>
  <si>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</si>
  <si>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</si>
  <si>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</si>
  <si>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</si>
  <si>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</si>
  <si>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</si>
  <si>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</si>
  <si>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</si>
  <si>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</si>
  <si>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</si>
  <si>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</si>
  <si>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</si>
  <si>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</si>
  <si>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</si>
  <si>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</si>
  <si>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</si>
  <si>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</si>
  <si>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</si>
  <si>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</si>
  <si>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</si>
  <si>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</si>
  <si>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</si>
  <si>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</si>
  <si>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</si>
  <si>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</si>
  <si>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</si>
  <si>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</si>
  <si>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</si>
  <si>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</si>
  <si>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</si>
  <si>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</si>
  <si>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</si>
  <si>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</si>
  <si>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</si>
  <si>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</si>
  <si>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</si>
  <si>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</si>
  <si>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</si>
  <si>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</si>
  <si>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</si>
  <si>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</si>
  <si>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</si>
  <si>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</si>
  <si>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</si>
  <si>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</si>
  <si>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</si>
  <si>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</si>
  <si>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</si>
  <si>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</si>
  <si>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</si>
  <si>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</si>
  <si>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</si>
  <si>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</si>
  <si>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</si>
  <si>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</si>
  <si>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</si>
  <si>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</si>
  <si>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</si>
  <si>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</si>
  <si>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</si>
  <si>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</si>
  <si>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</si>
  <si>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</si>
  <si>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</si>
  <si>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</si>
  <si>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</si>
  <si>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</si>
  <si>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</si>
  <si>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</si>
  <si>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</si>
  <si>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</si>
  <si>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</si>
  <si>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</si>
  <si>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</si>
  <si>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</si>
  <si>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</si>
  <si>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</si>
  <si>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</si>
  <si>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</si>
  <si>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</si>
  <si>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</si>
  <si>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</si>
  <si>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</si>
  <si>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</si>
  <si>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</si>
  <si>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</si>
  <si>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</si>
  <si>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</si>
  <si>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</si>
  <si>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</si>
  <si>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</si>
  <si>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</si>
  <si>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</si>
  <si>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</si>
  <si>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</si>
  <si>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</si>
  <si>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</si>
  <si>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</si>
  <si>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</si>
  <si>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</si>
  <si>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</si>
  <si>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</si>
  <si>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</si>
  <si>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</si>
  <si>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</si>
  <si>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</si>
  <si>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</si>
  <si>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</si>
  <si>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</si>
  <si>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</si>
  <si>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</si>
  <si>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</si>
  <si>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</si>
  <si>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</si>
  <si>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</si>
  <si>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</si>
  <si>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</si>
  <si>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</si>
  <si>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</si>
  <si>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</si>
  <si>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</si>
  <si>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</si>
  <si>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</si>
  <si>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</si>
  <si>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</si>
  <si>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</si>
  <si>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</si>
  <si>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</si>
  <si>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</si>
  <si>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</si>
  <si>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</si>
  <si>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</si>
  <si>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</si>
  <si>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</si>
  <si>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</si>
  <si>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</si>
  <si>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</si>
  <si>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</si>
  <si>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</si>
  <si>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</si>
  <si>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</si>
  <si>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</si>
  <si>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</si>
  <si>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</si>
  <si>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</si>
  <si>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</si>
  <si>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</si>
  <si>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</si>
  <si>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</si>
  <si>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</si>
  <si>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</si>
  <si>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</si>
  <si>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</si>
  <si>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</si>
  <si>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</si>
  <si>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</si>
  <si>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</si>
  <si>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</si>
  <si>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</si>
  <si>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</si>
  <si>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</si>
  <si>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</si>
  <si>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</si>
  <si>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</si>
  <si>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</si>
  <si>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</si>
  <si>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</si>
  <si>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</si>
  <si>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</si>
  <si>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</si>
  <si>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</si>
  <si>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</si>
  <si>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</si>
  <si>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</si>
  <si>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</si>
  <si>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</si>
  <si>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</si>
  <si>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</si>
  <si>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</si>
  <si>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</si>
  <si>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</si>
  <si>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</si>
  <si>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</si>
  <si>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</si>
  <si>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</si>
  <si>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</si>
  <si>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</si>
  <si>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</si>
  <si>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</si>
  <si>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</si>
  <si>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</si>
  <si>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</si>
  <si>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</si>
  <si>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</si>
  <si>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</si>
  <si>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</si>
  <si>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</si>
  <si>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</si>
  <si>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</si>
  <si>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</si>
  <si>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</si>
  <si>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</si>
  <si>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</si>
  <si>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</si>
  <si>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</si>
  <si>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</si>
  <si>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</si>
  <si>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</si>
  <si>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</si>
  <si>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</si>
  <si>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</si>
  <si>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</si>
  <si>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</si>
  <si>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</si>
  <si>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</si>
  <si>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</si>
  <si>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</si>
  <si>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</si>
  <si>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</si>
  <si>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</si>
  <si>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</si>
  <si>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</si>
  <si>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</si>
  <si>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</si>
  <si>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</si>
  <si>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</si>
  <si>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</si>
  <si>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</si>
  <si>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</si>
  <si>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</si>
  <si>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</si>
  <si>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</si>
  <si>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</si>
  <si>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</si>
  <si>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</si>
  <si>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</si>
  <si>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</si>
  <si>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</si>
  <si>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</si>
  <si>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</si>
  <si>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</si>
  <si>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</si>
  <si>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</si>
  <si>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</si>
  <si>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</si>
  <si>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</si>
  <si>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</si>
  <si>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</si>
  <si>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</si>
  <si>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</si>
  <si>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</si>
  <si>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</si>
  <si>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</si>
  <si>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</si>
  <si>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</si>
  <si>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</si>
  <si>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</si>
  <si>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</si>
  <si>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</si>
  <si>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</si>
  <si>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</si>
  <si>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</si>
  <si>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</si>
  <si>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</si>
  <si>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</si>
  <si>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</si>
  <si>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</si>
  <si>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</si>
  <si>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</si>
  <si>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</si>
  <si>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</si>
  <si>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</si>
  <si>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</si>
  <si>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</si>
  <si>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</si>
  <si>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</si>
  <si>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</si>
  <si>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</si>
  <si>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</si>
  <si>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</si>
  <si>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</si>
  <si>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</si>
  <si>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</si>
  <si>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</si>
  <si>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</si>
  <si>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</si>
  <si>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</si>
  <si>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</si>
  <si>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</si>
  <si>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</si>
  <si>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</si>
  <si>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</si>
  <si>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</si>
  <si>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</si>
  <si>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</si>
  <si>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</si>
  <si>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</si>
  <si>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</si>
  <si>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</si>
  <si>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</si>
  <si>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</si>
  <si>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</si>
  <si>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</si>
  <si>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</si>
  <si>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</si>
  <si>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</si>
  <si>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</si>
  <si>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</si>
  <si>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</si>
  <si>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</si>
  <si>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</si>
  <si>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</si>
  <si>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</si>
  <si>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</si>
  <si>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</si>
  <si>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</si>
  <si>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</si>
  <si>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</si>
  <si>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</si>
  <si>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</si>
  <si>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</si>
  <si>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</si>
  <si>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</si>
  <si>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</si>
  <si>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</si>
  <si>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</si>
  <si>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</si>
  <si>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</si>
  <si>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</si>
  <si>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</si>
  <si>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</si>
  <si>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</si>
  <si>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</si>
  <si>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</si>
  <si>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</si>
  <si>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</si>
  <si>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</si>
  <si>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</si>
  <si>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</si>
  <si>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</si>
  <si>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</si>
  <si>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</si>
  <si>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</si>
  <si>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</si>
  <si>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</si>
  <si>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</si>
  <si>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</si>
  <si>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</si>
  <si>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</si>
  <si>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</si>
  <si>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</si>
  <si>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</si>
  <si>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</si>
  <si>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</si>
  <si>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</si>
  <si>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</si>
  <si>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</si>
  <si>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</si>
  <si>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</si>
  <si>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</si>
  <si>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</si>
  <si>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</si>
  <si>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</si>
  <si>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</si>
  <si>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</si>
  <si>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</si>
  <si>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</si>
  <si>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</si>
  <si>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</si>
  <si>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</si>
  <si>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</si>
  <si>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</si>
  <si>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</si>
  <si>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</si>
  <si>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</si>
  <si>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</si>
  <si>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</si>
  <si>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</si>
  <si>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</si>
  <si>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</si>
  <si>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</si>
  <si>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</si>
  <si>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</si>
  <si>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</si>
  <si>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</si>
  <si>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</si>
  <si>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</si>
  <si>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</si>
  <si>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</si>
  <si>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</si>
  <si>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</si>
  <si>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</si>
  <si>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</si>
  <si>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</si>
  <si>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</si>
  <si>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</si>
  <si>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</si>
  <si>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</si>
  <si>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</si>
  <si>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</si>
  <si>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</si>
  <si>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</si>
  <si>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</si>
  <si>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</si>
  <si>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</si>
  <si>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</si>
  <si>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</si>
  <si>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</si>
  <si>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</si>
  <si>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</si>
  <si>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</si>
  <si>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</si>
  <si>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</si>
  <si>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</si>
  <si>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</si>
  <si>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</si>
  <si>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</si>
  <si>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</si>
  <si>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</si>
  <si>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</si>
  <si>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</si>
  <si>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</si>
  <si>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</si>
  <si>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</si>
  <si>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</si>
  <si>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</si>
  <si>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</si>
  <si>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</si>
  <si>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</si>
  <si>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</si>
  <si>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</si>
  <si>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</si>
  <si>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</si>
  <si>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</si>
  <si>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</si>
  <si>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</si>
  <si>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</si>
  <si>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</si>
  <si>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</si>
  <si>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</si>
  <si>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</si>
  <si>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</si>
  <si>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</si>
  <si>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</si>
  <si>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</si>
  <si>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</si>
  <si>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</si>
  <si>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</si>
  <si>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</si>
  <si>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</si>
  <si>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</si>
  <si>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</si>
  <si>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</si>
  <si>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</si>
  <si>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</si>
  <si>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</si>
  <si>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</si>
  <si>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</si>
  <si>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</si>
  <si>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</si>
  <si>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</si>
  <si>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</si>
  <si>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</si>
  <si>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</si>
  <si>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</si>
  <si>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</si>
  <si>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</si>
  <si>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</si>
  <si>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</si>
  <si>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</si>
  <si>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</si>
  <si>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</si>
  <si>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</si>
  <si>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</si>
  <si>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</si>
  <si>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</si>
  <si>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</si>
  <si>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</si>
  <si>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</si>
  <si>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</si>
  <si>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</si>
  <si>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</si>
  <si>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</si>
  <si>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</si>
  <si>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</si>
  <si>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</si>
  <si>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</si>
  <si>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</si>
  <si>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</si>
  <si>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</si>
  <si>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</si>
  <si>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</si>
  <si>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</si>
  <si>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</si>
  <si>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</si>
  <si>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</si>
  <si>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</si>
  <si>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</si>
  <si>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</si>
  <si>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</si>
  <si>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</si>
  <si>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</si>
  <si>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</si>
  <si>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</si>
  <si>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</si>
  <si>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</si>
  <si>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</si>
  <si>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</si>
  <si>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</si>
  <si>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</si>
  <si>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</si>
  <si>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</si>
  <si>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</si>
  <si>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</si>
  <si>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</si>
  <si>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</si>
  <si>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</si>
  <si>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</si>
  <si>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</si>
  <si>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</si>
  <si>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</si>
  <si>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</si>
  <si>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</si>
  <si>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</si>
  <si>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</si>
  <si>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</si>
  <si>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</si>
  <si>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</si>
  <si>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</si>
  <si>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</si>
  <si>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</si>
  <si>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</si>
  <si>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</si>
  <si>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</si>
  <si>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</si>
  <si>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</si>
  <si>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</si>
  <si>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</si>
  <si>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</si>
  <si>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</si>
  <si>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</si>
  <si>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</si>
  <si>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</si>
  <si>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</si>
  <si>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</si>
  <si>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</si>
  <si>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</si>
  <si>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</si>
  <si>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</si>
  <si>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</si>
  <si>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</si>
  <si>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</si>
  <si>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</si>
  <si>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</si>
  <si>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</si>
  <si>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</si>
  <si>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</si>
  <si>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</si>
  <si>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</si>
  <si>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</si>
  <si>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</si>
  <si>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</si>
  <si>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</si>
  <si>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</si>
  <si>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</si>
  <si>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</si>
  <si>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</si>
  <si>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</si>
  <si>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</si>
  <si>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</si>
  <si>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</si>
  <si>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</si>
  <si>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</si>
  <si>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</si>
  <si>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</si>
  <si>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</si>
  <si>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</si>
  <si>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</si>
  <si>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</si>
  <si>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</si>
  <si>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</si>
  <si>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</si>
  <si>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</si>
  <si>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</si>
  <si>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</si>
  <si>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</si>
  <si>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</si>
  <si>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</si>
  <si>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</si>
  <si>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</si>
  <si>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</si>
  <si>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</si>
  <si>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</si>
  <si>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</si>
  <si>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</si>
  <si>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</si>
  <si>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</si>
  <si>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</si>
  <si>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</si>
  <si>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</si>
  <si>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</si>
  <si>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</si>
  <si>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</si>
  <si>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</si>
  <si>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</si>
  <si>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</si>
  <si>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</si>
  <si>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</si>
  <si>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</si>
  <si>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</si>
  <si>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</si>
  <si>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</si>
  <si>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</si>
  <si>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</si>
  <si>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</si>
  <si>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</si>
  <si>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</si>
  <si>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</si>
  <si>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</si>
  <si>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</si>
  <si>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</si>
  <si>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</si>
  <si>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</si>
  <si>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</si>
  <si>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</si>
  <si>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</si>
  <si>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</si>
  <si>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</si>
  <si>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</si>
  <si>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</si>
  <si>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</si>
  <si>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</si>
  <si>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</si>
  <si>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</si>
  <si>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</si>
  <si>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</si>
  <si>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</si>
  <si>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</si>
  <si>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</si>
  <si>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</si>
  <si>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</si>
  <si>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</si>
  <si>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</si>
  <si>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</si>
  <si>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</si>
  <si>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</si>
  <si>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</si>
  <si>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</si>
  <si>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</si>
  <si>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</si>
  <si>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</si>
  <si>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</si>
  <si>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</si>
  <si>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</si>
  <si>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</si>
  <si>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</si>
  <si>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</si>
  <si>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</si>
  <si>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</si>
  <si>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</si>
  <si>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</si>
  <si>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</si>
  <si>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</si>
  <si>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</si>
  <si>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</si>
  <si>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</si>
  <si>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</si>
  <si>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</si>
  <si>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</si>
  <si>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</si>
  <si>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</si>
  <si>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</si>
  <si>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</si>
  <si>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</si>
  <si>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</si>
  <si>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</si>
  <si>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</si>
  <si>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</si>
  <si>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</si>
  <si>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</si>
  <si>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</si>
  <si>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</si>
  <si>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</si>
  <si>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</si>
  <si>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</si>
  <si>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</si>
  <si>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</si>
  <si>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</si>
  <si>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</si>
  <si>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</si>
  <si>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</si>
  <si>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</si>
  <si>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</si>
  <si>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</si>
  <si>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</si>
  <si>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</si>
  <si>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</si>
  <si>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</si>
  <si>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</si>
  <si>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</si>
  <si>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</si>
  <si>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</si>
  <si>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</si>
  <si>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</si>
  <si>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</si>
  <si>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</si>
  <si>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</si>
  <si>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</si>
  <si>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</si>
  <si>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</si>
  <si>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</si>
  <si>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</si>
  <si>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</si>
  <si>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</si>
  <si>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</si>
  <si>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</si>
  <si>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</si>
  <si>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</si>
  <si>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</si>
  <si>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</si>
  <si>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</si>
  <si>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</si>
  <si>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</si>
  <si>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</si>
  <si>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</si>
  <si>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</si>
  <si>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</si>
  <si>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</si>
  <si>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</si>
  <si>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</si>
  <si>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</si>
  <si>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</si>
  <si>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</si>
  <si>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</si>
  <si>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</si>
  <si>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</si>
  <si>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</si>
  <si>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</si>
  <si>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</si>
  <si>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</si>
  <si>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</si>
  <si>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</si>
  <si>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</si>
  <si>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</si>
  <si>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</si>
  <si>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</si>
  <si>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</si>
  <si>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</si>
  <si>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</si>
  <si>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</si>
  <si>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</si>
  <si>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</si>
  <si>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</si>
  <si>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</si>
  <si>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</si>
  <si>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</si>
  <si>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</si>
  <si>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</si>
  <si>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</si>
  <si>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</si>
  <si>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</si>
  <si>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</si>
  <si>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</si>
  <si>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</si>
  <si>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</si>
  <si>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</si>
  <si>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</si>
  <si>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</si>
  <si>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</si>
  <si>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</si>
  <si>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</si>
  <si>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</si>
  <si>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</si>
  <si>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</si>
  <si>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</si>
  <si>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</si>
  <si>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</si>
  <si>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</si>
  <si>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</si>
  <si>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</si>
  <si>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</si>
  <si>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</si>
  <si>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</si>
  <si>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</si>
  <si>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</si>
  <si>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</si>
  <si>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</si>
  <si>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</si>
  <si>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</si>
  <si>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</si>
  <si>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</si>
  <si>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</si>
  <si>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</si>
  <si>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</si>
  <si>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</si>
  <si>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</si>
  <si>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</si>
  <si>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</si>
  <si>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</si>
  <si>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</si>
  <si>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</si>
  <si>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</si>
  <si>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</si>
  <si>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</si>
  <si>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</si>
  <si>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</si>
  <si>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</si>
  <si>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</si>
  <si>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</si>
  <si>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</si>
  <si>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</si>
  <si>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</si>
  <si>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</si>
  <si>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</si>
  <si>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</si>
  <si>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</si>
  <si>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</si>
  <si>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</si>
  <si>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</si>
  <si>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</si>
  <si>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</si>
  <si>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</si>
  <si>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</si>
  <si>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</si>
  <si>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</si>
  <si>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</si>
  <si>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</si>
  <si>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</si>
  <si>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</si>
  <si>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</si>
  <si>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</si>
  <si>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</si>
  <si>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</si>
  <si>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</si>
  <si>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</si>
  <si>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</si>
  <si>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</si>
  <si>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</si>
  <si>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</si>
  <si>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</si>
  <si>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</si>
  <si>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</si>
  <si>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</si>
  <si>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</si>
  <si>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</si>
  <si>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</si>
  <si>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</si>
  <si>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</si>
  <si>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</si>
  <si>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</si>
  <si>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</si>
  <si>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</si>
  <si>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</si>
  <si>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</si>
  <si>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</si>
  <si>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</si>
  <si>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</si>
  <si>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</si>
  <si>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</si>
  <si>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</si>
  <si>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</si>
  <si>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</si>
  <si>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</si>
  <si>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</si>
  <si>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</si>
  <si>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</si>
  <si>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</si>
  <si>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</si>
  <si>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</si>
  <si>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</si>
  <si>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</si>
  <si>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</si>
  <si>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</si>
  <si>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</si>
  <si>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</si>
  <si>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</si>
  <si>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</si>
  <si>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</si>
  <si>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</si>
  <si>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</si>
  <si>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</si>
  <si>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</si>
  <si>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</si>
  <si>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</si>
  <si>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</si>
  <si>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</si>
  <si>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</si>
  <si>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</si>
  <si>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</si>
  <si>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</si>
  <si>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</si>
  <si>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</si>
  <si>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</si>
  <si>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</si>
  <si>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</si>
  <si>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</si>
  <si>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</si>
  <si>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</si>
  <si>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</si>
  <si>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</si>
  <si>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</si>
  <si>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</si>
  <si>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</si>
  <si>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</si>
  <si>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</si>
  <si>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</si>
  <si>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</si>
  <si>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</si>
  <si>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</si>
  <si>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</si>
  <si>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</si>
  <si>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</si>
  <si>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</si>
  <si>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</si>
  <si>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</si>
  <si>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</si>
  <si>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</si>
  <si>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</si>
  <si>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</si>
  <si>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</si>
  <si>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</si>
  <si>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</si>
  <si>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</si>
  <si>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</si>
  <si>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</si>
  <si>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</si>
  <si>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</si>
  <si>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</si>
  <si>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</si>
  <si>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</si>
  <si>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</si>
  <si>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</si>
  <si>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</si>
  <si>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</si>
  <si>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</si>
  <si>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</si>
  <si>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</si>
  <si>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</si>
  <si>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</si>
  <si>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</si>
  <si>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</si>
  <si>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</si>
  <si>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</si>
  <si>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</si>
  <si>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</si>
  <si>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</si>
  <si>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</si>
  <si>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</si>
  <si>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</si>
  <si>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</si>
  <si>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</si>
  <si>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</si>
  <si>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</si>
  <si>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</si>
  <si>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</si>
  <si>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</si>
  <si>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</si>
  <si>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</si>
  <si>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</si>
  <si>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</si>
  <si>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</si>
  <si>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</si>
  <si>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</si>
  <si>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</si>
  <si>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</si>
  <si>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</si>
  <si>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</si>
  <si>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</si>
  <si>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</si>
  <si>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</si>
  <si>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</si>
  <si>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</si>
  <si>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</si>
  <si>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</si>
  <si>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</si>
  <si>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</si>
  <si>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</si>
  <si>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</si>
  <si>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</si>
  <si>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</si>
  <si>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</si>
  <si>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</si>
  <si>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</si>
  <si>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</si>
  <si>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</si>
  <si>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</si>
  <si>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</si>
  <si>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</si>
  <si>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</si>
  <si>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</si>
  <si>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</si>
  <si>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</si>
  <si>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</si>
  <si>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</si>
  <si>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</si>
  <si>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</si>
  <si>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</si>
  <si>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</si>
  <si>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</si>
  <si>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</si>
  <si>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</si>
  <si>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</si>
  <si>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</si>
  <si>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</si>
  <si>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</si>
  <si>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</si>
  <si>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</si>
  <si>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</si>
  <si>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</si>
  <si>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</si>
  <si>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</si>
  <si>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</si>
  <si>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</si>
  <si>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</si>
  <si>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</si>
  <si>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</si>
  <si>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</si>
  <si>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</si>
  <si>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</si>
  <si>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</si>
  <si>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</si>
  <si>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</si>
  <si>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</si>
  <si>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</si>
  <si>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</si>
  <si>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</si>
  <si>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</si>
  <si>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</si>
  <si>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</si>
  <si>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</si>
  <si>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</si>
  <si>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</si>
  <si>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</si>
  <si>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</si>
  <si>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</si>
  <si>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</si>
  <si>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</si>
  <si>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</si>
  <si>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</si>
  <si>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</si>
  <si>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</si>
  <si>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</si>
  <si>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</si>
  <si>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</si>
  <si>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</si>
  <si>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</si>
  <si>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</si>
  <si>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</si>
  <si>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</si>
  <si>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</si>
  <si>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</si>
  <si>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</si>
  <si>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</si>
  <si>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</si>
  <si>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</si>
  <si>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</si>
  <si>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</si>
  <si>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</si>
  <si>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</si>
  <si>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</si>
  <si>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</si>
  <si>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</si>
  <si>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</si>
  <si>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</si>
  <si>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</si>
  <si>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</si>
  <si>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</si>
  <si>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</si>
  <si>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</si>
  <si>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</si>
  <si>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</si>
  <si>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</si>
  <si>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</si>
  <si>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</si>
  <si>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</si>
  <si>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</si>
  <si>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</si>
  <si>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</si>
  <si>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</si>
  <si>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</si>
  <si>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</si>
  <si>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</si>
  <si>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</si>
  <si>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</si>
  <si>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</si>
  <si>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</si>
  <si>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</si>
  <si>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</si>
  <si>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</si>
  <si>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</si>
  <si>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</si>
  <si>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</si>
  <si>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</si>
  <si>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</si>
  <si>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</si>
  <si>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</si>
  <si>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</si>
  <si>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</si>
  <si>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</si>
  <si>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</si>
  <si>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</si>
  <si>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</si>
  <si>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</si>
  <si>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</si>
  <si>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</si>
  <si>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</si>
  <si>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</si>
  <si>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</si>
  <si>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</si>
  <si>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</si>
  <si>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</si>
  <si>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</si>
  <si>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</si>
  <si>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</si>
  <si>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</si>
  <si>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</si>
  <si>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</si>
  <si>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</si>
  <si>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</si>
  <si>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</si>
  <si>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</si>
  <si>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</si>
  <si>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</si>
  <si>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</si>
  <si>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</si>
  <si>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</si>
  <si>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</si>
  <si>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</si>
  <si>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</si>
  <si>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</si>
  <si>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</si>
  <si>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</si>
  <si>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</si>
  <si>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</si>
  <si>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</si>
  <si>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</si>
  <si>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</si>
  <si>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</si>
  <si>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</si>
  <si>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</si>
  <si>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</si>
  <si>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</si>
  <si>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</si>
  <si>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</si>
  <si>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</si>
  <si>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</si>
  <si>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</si>
  <si>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</si>
  <si>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</si>
  <si>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</si>
  <si>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</si>
  <si>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</si>
  <si>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</si>
  <si>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</si>
  <si>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</si>
  <si>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</si>
  <si>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</si>
  <si>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</si>
  <si>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</si>
  <si>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</si>
  <si>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</si>
  <si>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</si>
  <si>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</si>
  <si>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</si>
  <si>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</si>
  <si>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</si>
  <si>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</si>
  <si>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</si>
  <si>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</si>
  <si>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</si>
  <si>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</si>
  <si>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</si>
  <si>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</si>
  <si>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</si>
  <si>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</si>
  <si>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</si>
  <si>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</si>
  <si>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</si>
  <si>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</si>
  <si>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</si>
  <si>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</si>
  <si>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</si>
  <si>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</si>
  <si>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</si>
  <si>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</si>
  <si>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</si>
  <si>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</si>
  <si>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</si>
  <si>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</si>
  <si>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</si>
  <si>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</si>
  <si>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</si>
  <si>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</si>
  <si>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</si>
  <si>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</si>
  <si>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</si>
  <si>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</si>
  <si>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</si>
  <si>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</si>
  <si>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</si>
  <si>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</si>
  <si>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</si>
  <si>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</si>
  <si>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</si>
  <si>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</si>
  <si>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</si>
  <si>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</si>
  <si>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</si>
  <si>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</si>
  <si>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</si>
  <si>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</si>
  <si>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</si>
  <si>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</si>
  <si>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</si>
  <si>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</si>
  <si>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</si>
  <si>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</si>
  <si>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</si>
  <si>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</si>
  <si>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</si>
  <si>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</si>
  <si>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</si>
  <si>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</si>
  <si>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</si>
  <si>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</si>
  <si>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</si>
  <si>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</si>
  <si>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</si>
  <si>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</si>
  <si>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</si>
  <si>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</si>
  <si>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</si>
  <si>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</si>
  <si>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</si>
  <si>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</si>
  <si>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</si>
  <si>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</si>
  <si>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</si>
  <si>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</si>
  <si>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</si>
  <si>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</si>
  <si>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</si>
  <si>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</si>
  <si>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</si>
  <si>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</si>
  <si>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</si>
  <si>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</si>
  <si>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</si>
  <si>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</si>
  <si>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</si>
  <si>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</si>
  <si>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</si>
  <si>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</si>
  <si>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</si>
  <si>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</si>
  <si>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</si>
  <si>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</si>
  <si>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</si>
  <si>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</si>
  <si>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</si>
  <si>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</si>
  <si>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</si>
  <si>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</si>
  <si>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</si>
  <si>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</si>
  <si>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</si>
  <si>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</si>
  <si>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</si>
  <si>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</si>
  <si>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</si>
  <si>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</si>
  <si>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</si>
  <si>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</si>
  <si>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</si>
  <si>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</si>
  <si>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</si>
  <si>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</si>
  <si>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</si>
  <si>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</si>
  <si>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</si>
  <si>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</si>
  <si>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</si>
  <si>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</si>
  <si>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</si>
  <si>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</si>
  <si>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</si>
  <si>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</si>
  <si>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</si>
  <si>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</si>
  <si>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</si>
  <si>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</si>
  <si>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</si>
  <si>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</si>
  <si>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</si>
  <si>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</si>
  <si>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</si>
  <si>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</si>
  <si>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</si>
  <si>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</si>
  <si>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</si>
  <si>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</si>
  <si>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</si>
  <si>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</si>
  <si>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</si>
  <si>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</si>
  <si>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</si>
  <si>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</si>
  <si>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</si>
  <si>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</si>
  <si>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</si>
  <si>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</si>
  <si>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</si>
  <si>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</si>
  <si>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</si>
  <si>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</si>
  <si>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</si>
  <si>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</si>
  <si>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</si>
  <si>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</si>
  <si>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</si>
  <si>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</si>
  <si>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</si>
  <si>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</si>
  <si>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</si>
  <si>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</si>
  <si>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</si>
  <si>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</si>
  <si>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</si>
  <si>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</si>
  <si>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</si>
  <si>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</si>
  <si>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</si>
  <si>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</si>
  <si>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</si>
  <si>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</si>
  <si>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</si>
  <si>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</si>
  <si>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</si>
  <si>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</si>
  <si>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</si>
  <si>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</si>
  <si>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</si>
  <si>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</si>
  <si>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</si>
  <si>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</si>
  <si>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</si>
  <si>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</si>
  <si>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</si>
  <si>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</si>
  <si>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</si>
  <si>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</si>
  <si>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</si>
  <si>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</si>
  <si>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</si>
  <si>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</si>
  <si>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</si>
  <si>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</si>
  <si>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</si>
  <si>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</si>
  <si>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</si>
  <si>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</si>
  <si>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</si>
  <si>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</si>
  <si>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</si>
  <si>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</si>
  <si>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</si>
  <si>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</si>
  <si>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</si>
  <si>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</si>
  <si>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</si>
  <si>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</si>
  <si>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</si>
  <si>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</si>
  <si>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</si>
  <si>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</si>
  <si>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</si>
  <si>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</si>
  <si>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</si>
  <si>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</si>
  <si>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</si>
  <si>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</si>
  <si>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</si>
  <si>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</si>
  <si>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</si>
  <si>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</si>
  <si>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</si>
  <si>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</si>
  <si>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</si>
  <si>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</si>
  <si>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</si>
  <si>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</si>
  <si>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</si>
  <si>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</si>
  <si>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</si>
  <si>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</si>
  <si>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</si>
  <si>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</si>
  <si>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</si>
  <si>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</si>
  <si>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</si>
  <si>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</si>
  <si>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</si>
  <si>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</si>
  <si>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</si>
  <si>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</si>
  <si>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</si>
  <si>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</si>
  <si>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</si>
  <si>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</si>
  <si>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</si>
  <si>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</si>
  <si>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</si>
  <si>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</si>
  <si>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</si>
  <si>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</si>
  <si>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</si>
  <si>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</si>
  <si>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</si>
  <si>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</si>
  <si>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</si>
  <si>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</si>
  <si>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</si>
  <si>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</si>
  <si>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</si>
  <si>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</si>
  <si>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</si>
  <si>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</si>
  <si>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</si>
  <si>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</si>
  <si>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</si>
  <si>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</si>
  <si>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</si>
  <si>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</si>
  <si>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</si>
  <si>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</si>
  <si>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</si>
  <si>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</si>
  <si>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</si>
  <si>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</si>
  <si>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</si>
  <si>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</si>
  <si>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</si>
  <si>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</si>
  <si>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</si>
  <si>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</si>
  <si>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</si>
  <si>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</si>
  <si>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</si>
  <si>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</si>
  <si>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</si>
  <si>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</si>
  <si>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</si>
  <si>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</si>
  <si>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</si>
  <si>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</si>
  <si>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</si>
  <si>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</si>
  <si>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</si>
  <si>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</si>
  <si>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</si>
  <si>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</si>
  <si>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</si>
  <si>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</si>
  <si>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</si>
  <si>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</si>
  <si>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</si>
  <si>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</si>
  <si>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</si>
  <si>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</si>
  <si>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</si>
  <si>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</si>
  <si>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</si>
  <si>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</si>
  <si>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</si>
  <si>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</si>
  <si>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</si>
  <si>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</si>
  <si>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</si>
  <si>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</si>
  <si>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</si>
  <si>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</si>
  <si>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</si>
  <si>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</si>
  <si>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</si>
  <si>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</si>
  <si>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</si>
  <si>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</si>
  <si>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</si>
  <si>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</si>
  <si>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</si>
  <si>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</si>
  <si>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</si>
  <si>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</si>
  <si>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</si>
  <si>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</si>
  <si>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</si>
  <si>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</si>
  <si>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</si>
  <si>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</si>
  <si>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</si>
  <si>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</si>
  <si>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</si>
  <si>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</si>
  <si>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</si>
  <si>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</si>
  <si>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</si>
  <si>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</si>
  <si>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</si>
  <si>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</si>
  <si>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</si>
  <si>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</si>
  <si>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</si>
  <si>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</si>
  <si>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</si>
  <si>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</si>
  <si>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</si>
  <si>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</si>
  <si>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</si>
  <si>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</si>
  <si>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</si>
  <si>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</si>
  <si>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</si>
  <si>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</si>
  <si>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</si>
  <si>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</si>
  <si>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</si>
  <si>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</si>
  <si>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</si>
  <si>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</si>
  <si>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</si>
  <si>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</si>
  <si>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</si>
  <si>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</si>
  <si>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</si>
  <si>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</si>
  <si>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</si>
  <si>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</si>
  <si>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</si>
  <si>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</si>
  <si>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</si>
  <si>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</si>
  <si>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</si>
  <si>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</si>
  <si>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</si>
  <si>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</si>
  <si>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</si>
  <si>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</si>
  <si>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</si>
  <si>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</si>
  <si>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</si>
  <si>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</si>
  <si>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</si>
  <si>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</si>
  <si>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</si>
  <si>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</si>
  <si>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</si>
  <si>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</si>
  <si>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</si>
  <si>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</si>
  <si>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</si>
  <si>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</si>
  <si>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</si>
  <si>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</si>
  <si>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</si>
  <si>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</si>
  <si>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</si>
  <si>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</si>
  <si>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</si>
  <si>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</si>
  <si>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</si>
  <si>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</si>
  <si>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</si>
  <si>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</si>
  <si>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</si>
  <si>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</si>
  <si>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</si>
  <si>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</si>
  <si>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</si>
  <si>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</si>
  <si>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</si>
  <si>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</si>
  <si>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</si>
  <si>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</si>
  <si>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</si>
  <si>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</si>
  <si>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</si>
  <si>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</si>
  <si>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</si>
  <si>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</si>
  <si>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</si>
  <si>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</si>
  <si>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</si>
  <si>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</si>
  <si>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</si>
  <si>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</si>
  <si>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</si>
  <si>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</si>
  <si>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</si>
  <si>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</si>
  <si>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</si>
  <si>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</si>
  <si>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</si>
  <si>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</si>
  <si>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</si>
  <si>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</si>
  <si>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</si>
  <si>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</si>
  <si>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</si>
  <si>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</si>
  <si>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</si>
  <si>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</si>
  <si>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</si>
  <si>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</si>
  <si>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</si>
  <si>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</si>
  <si>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</si>
  <si>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</si>
  <si>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</si>
  <si>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</si>
  <si>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</si>
  <si>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</si>
  <si>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</si>
  <si>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</si>
  <si>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</si>
  <si>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</si>
  <si>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</si>
  <si>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</si>
  <si>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</si>
  <si>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</si>
  <si>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</si>
  <si>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</si>
  <si>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</si>
  <si>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</si>
  <si>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</si>
  <si>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</si>
  <si>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</si>
  <si>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</si>
  <si>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</si>
  <si>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</si>
  <si>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</si>
  <si>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</si>
  <si>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</si>
  <si>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</si>
  <si>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</si>
  <si>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</si>
  <si>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</si>
  <si>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</si>
  <si>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</si>
  <si>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</si>
  <si>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</si>
  <si>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</si>
  <si>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</si>
  <si>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</si>
  <si>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</si>
  <si>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</si>
  <si>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</si>
  <si>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</si>
  <si>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</si>
  <si>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</si>
  <si>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</si>
  <si>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</si>
  <si>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</si>
  <si>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</si>
  <si>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</si>
  <si>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</si>
  <si>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</si>
  <si>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</si>
  <si>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</si>
  <si>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</si>
  <si>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</si>
  <si>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</si>
  <si>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</si>
  <si>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</si>
  <si>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</si>
  <si>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</si>
  <si>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</si>
  <si>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</si>
  <si>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</si>
  <si>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</si>
  <si>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</si>
  <si>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</si>
  <si>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</si>
  <si>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</si>
  <si>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</si>
  <si>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</si>
  <si>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</si>
  <si>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</si>
  <si>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</si>
  <si>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</si>
  <si>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</si>
  <si>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</si>
  <si>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</si>
  <si>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</si>
  <si>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</si>
  <si>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</si>
  <si>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</si>
  <si>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</si>
  <si>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</si>
  <si>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</si>
  <si>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</si>
  <si>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</si>
  <si>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</si>
  <si>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</si>
  <si>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</si>
  <si>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</si>
  <si>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</si>
  <si>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</si>
  <si>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</si>
  <si>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</si>
  <si>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</si>
  <si>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</si>
  <si>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</si>
  <si>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</si>
  <si>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</si>
  <si>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</si>
  <si>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</si>
  <si>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</si>
  <si>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</si>
  <si>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</si>
  <si>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</si>
  <si>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</si>
  <si>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</si>
  <si>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</si>
  <si>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</si>
  <si>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</si>
  <si>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</si>
  <si>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</si>
  <si>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</si>
  <si>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</si>
  <si>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</si>
  <si>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</si>
  <si>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</si>
  <si>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</si>
  <si>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</si>
  <si>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</si>
  <si>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</si>
  <si>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</si>
  <si>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</si>
  <si>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</si>
  <si>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</si>
  <si>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</si>
  <si>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</si>
  <si>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</si>
  <si>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</si>
  <si>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</si>
  <si>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</si>
  <si>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</si>
  <si>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</si>
  <si>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</si>
  <si>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</si>
  <si>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</si>
  <si>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</si>
  <si>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</si>
  <si>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</si>
  <si>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</si>
  <si>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</si>
  <si>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</si>
  <si>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</si>
  <si>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</si>
  <si>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</si>
  <si>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</si>
  <si>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</si>
  <si>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</si>
  <si>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</si>
  <si>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</si>
  <si>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</si>
  <si>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</si>
  <si>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</si>
  <si>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</si>
  <si>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</si>
  <si>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</si>
  <si>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</si>
  <si>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</si>
  <si>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</si>
  <si>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</si>
  <si>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</si>
  <si>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</si>
  <si>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</si>
  <si>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</si>
  <si>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</si>
  <si>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</si>
  <si>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</si>
  <si>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</si>
  <si>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</si>
  <si>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</si>
  <si>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</si>
  <si>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</si>
  <si>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</si>
  <si>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</si>
  <si>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</si>
  <si>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</si>
  <si>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</si>
  <si>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</si>
  <si>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</si>
  <si>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</si>
  <si>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</si>
  <si>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</si>
  <si>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</si>
  <si>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</si>
  <si>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</si>
  <si>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</si>
  <si>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</si>
  <si>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</si>
  <si>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</si>
  <si>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</si>
  <si>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</si>
  <si>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</si>
  <si>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</si>
  <si>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</si>
  <si>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</si>
  <si>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</si>
  <si>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</si>
  <si>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</si>
  <si>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</si>
  <si>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</si>
  <si>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</si>
  <si>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</si>
  <si>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</si>
  <si>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</si>
  <si>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</si>
  <si>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</si>
  <si>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</si>
  <si>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</si>
  <si>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</si>
  <si>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</si>
  <si>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</si>
  <si>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</si>
  <si>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</si>
  <si>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</si>
  <si>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</si>
  <si>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</si>
  <si>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</si>
  <si>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</si>
  <si>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</si>
  <si>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</si>
  <si>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</si>
  <si>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</si>
  <si>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</si>
  <si>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</si>
  <si>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</si>
  <si>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</si>
  <si>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</si>
  <si>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</si>
  <si>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</si>
  <si>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</si>
  <si>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</si>
  <si>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</si>
  <si>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</si>
  <si>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</si>
  <si>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</si>
  <si>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</si>
  <si>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</si>
  <si>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</si>
  <si>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</si>
  <si>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</si>
  <si>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</si>
  <si>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</si>
  <si>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</si>
  <si>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</si>
  <si>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</si>
  <si>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</si>
  <si>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</si>
  <si>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</si>
  <si>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</si>
  <si>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</si>
  <si>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</si>
  <si>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</si>
  <si>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</si>
  <si>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</si>
  <si>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</si>
  <si>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</si>
  <si>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</si>
  <si>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</si>
  <si>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</si>
  <si>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</si>
  <si>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</si>
  <si>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</si>
  <si>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</si>
  <si>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</si>
  <si>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</si>
  <si>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</si>
  <si>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</si>
  <si>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</si>
  <si>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</si>
  <si>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</si>
  <si>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</si>
  <si>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</si>
  <si>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</si>
  <si>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</si>
  <si>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</si>
  <si>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</si>
  <si>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</si>
  <si>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</si>
  <si>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</si>
  <si>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</si>
  <si>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</si>
  <si>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</si>
  <si>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</si>
  <si>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</si>
  <si>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</si>
  <si>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</si>
  <si>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</si>
  <si>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</si>
  <si>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</si>
  <si>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</si>
  <si>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</si>
  <si>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</si>
  <si>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</si>
  <si>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</si>
  <si>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</si>
  <si>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</si>
  <si>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</si>
  <si>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</si>
  <si>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</si>
  <si>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</si>
  <si>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</si>
  <si>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</si>
  <si>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</si>
  <si>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</si>
  <si>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</si>
  <si>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</si>
  <si>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</si>
  <si>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</si>
  <si>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</si>
  <si>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</si>
  <si>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</si>
  <si>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</si>
  <si>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</si>
  <si>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</si>
  <si>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</si>
  <si>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</si>
  <si>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</si>
  <si>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</si>
  <si>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</si>
  <si>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</si>
  <si>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</si>
  <si>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</si>
  <si>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</si>
  <si>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</si>
  <si>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</si>
  <si>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</si>
  <si>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</si>
  <si>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</si>
  <si>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</si>
  <si>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</si>
  <si>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</si>
  <si>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</si>
  <si>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</si>
  <si>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</si>
  <si>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</si>
  <si>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</si>
  <si>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</si>
  <si>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</si>
  <si>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</si>
  <si>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</si>
  <si>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</si>
  <si>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</si>
  <si>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</si>
  <si>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</si>
  <si>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</si>
  <si>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</si>
  <si>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</si>
  <si>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</si>
  <si>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</si>
  <si>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</si>
  <si>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</si>
  <si>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</si>
  <si>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</si>
  <si>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</si>
  <si>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</si>
  <si>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</si>
  <si>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</si>
  <si>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</si>
  <si>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</si>
  <si>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</si>
  <si>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</si>
  <si>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</si>
  <si>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</si>
  <si>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</si>
  <si>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</si>
  <si>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</si>
  <si>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</si>
  <si>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</si>
  <si>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</si>
  <si>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</si>
  <si>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</si>
  <si>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</si>
  <si>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</si>
  <si>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</si>
  <si>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</si>
  <si>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</si>
  <si>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</si>
  <si>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</si>
  <si>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</si>
  <si>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</si>
  <si>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</si>
  <si>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</si>
  <si>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</si>
  <si>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</si>
  <si>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</si>
  <si>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</si>
  <si>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</si>
  <si>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</si>
  <si>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</si>
  <si>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</si>
  <si>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</si>
  <si>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</si>
  <si>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</si>
  <si>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</si>
  <si>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</si>
  <si>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</si>
  <si>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</si>
  <si>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</si>
  <si>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</si>
  <si>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</si>
  <si>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</si>
  <si>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</si>
  <si>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</si>
  <si>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</si>
  <si>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</si>
  <si>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</si>
  <si>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</si>
  <si>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</si>
  <si>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</si>
  <si>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</si>
  <si>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</si>
  <si>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</si>
  <si>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</si>
  <si>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</si>
  <si>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</si>
  <si>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</si>
  <si>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</si>
  <si>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</si>
  <si>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</si>
  <si>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</si>
  <si>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</si>
  <si>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</si>
  <si>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</si>
  <si>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</si>
  <si>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</si>
  <si>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</si>
  <si>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</si>
  <si>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</si>
  <si>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</si>
  <si>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</si>
  <si>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</si>
  <si>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</si>
  <si>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</si>
  <si>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</si>
  <si>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</si>
  <si>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</si>
  <si>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</si>
  <si>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</si>
  <si>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</si>
  <si>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</si>
  <si>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</si>
  <si>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</si>
  <si>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</si>
  <si>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</si>
  <si>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</si>
  <si>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</si>
  <si>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</si>
  <si>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</si>
  <si>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</si>
  <si>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</si>
  <si>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</si>
  <si>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</si>
  <si>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</si>
  <si>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</si>
  <si>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</si>
  <si>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</si>
  <si>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</si>
  <si>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</si>
  <si>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</si>
  <si>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</si>
  <si>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</si>
  <si>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</si>
  <si>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</si>
  <si>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</si>
  <si>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</si>
  <si>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</si>
  <si>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</si>
  <si>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</si>
  <si>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</si>
  <si>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</si>
  <si>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</si>
  <si>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</si>
  <si>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</si>
  <si>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</si>
  <si>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</si>
  <si>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</si>
  <si>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</si>
  <si>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</si>
  <si>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</si>
  <si>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</si>
  <si>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</si>
  <si>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</si>
  <si>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</si>
  <si>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</si>
  <si>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</si>
  <si>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</si>
  <si>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</si>
  <si>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</si>
  <si>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</si>
  <si>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</si>
  <si>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</si>
  <si>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</si>
  <si>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</si>
  <si>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</si>
  <si>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</si>
  <si>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</si>
  <si>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</si>
  <si>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</si>
  <si>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</si>
  <si>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</si>
  <si>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</si>
  <si>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</si>
  <si>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</si>
  <si>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</si>
  <si>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</si>
  <si>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</si>
  <si>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</si>
  <si>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</si>
  <si>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</si>
  <si>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</si>
  <si>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</si>
  <si>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</si>
  <si>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</si>
  <si>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</si>
  <si>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</si>
  <si>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</si>
  <si>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</si>
  <si>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</si>
  <si>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</si>
  <si>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</si>
  <si>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</si>
  <si>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</si>
  <si>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</si>
  <si>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</si>
  <si>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</si>
  <si>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</si>
  <si>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</si>
  <si>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</si>
  <si>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</si>
  <si>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</si>
  <si>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</si>
  <si>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</si>
  <si>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</si>
  <si>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</si>
  <si>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</si>
  <si>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</si>
  <si>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</si>
  <si>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</si>
  <si>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</si>
  <si>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</si>
  <si>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</si>
  <si>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</si>
  <si>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</si>
  <si>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</si>
  <si>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</si>
  <si>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</si>
  <si>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</si>
  <si>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</si>
  <si>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</si>
  <si>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</si>
  <si>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</si>
  <si>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</si>
  <si>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</si>
  <si>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</si>
  <si>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</si>
  <si>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</si>
  <si>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</si>
  <si>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</si>
  <si>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</si>
  <si>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</si>
  <si>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</si>
  <si>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</si>
  <si>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</si>
  <si>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</si>
  <si>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</si>
  <si>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</si>
  <si>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</si>
  <si>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</si>
  <si>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</si>
  <si>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</si>
  <si>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</si>
  <si>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</si>
  <si>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</si>
  <si>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</si>
  <si>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</si>
  <si>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</si>
  <si>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</si>
  <si>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</si>
  <si>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</si>
  <si>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</si>
  <si>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</si>
  <si>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</si>
  <si>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</si>
  <si>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</si>
  <si>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</si>
  <si>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</si>
  <si>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</si>
  <si>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</si>
  <si>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</si>
  <si>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</si>
  <si>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</si>
  <si>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</si>
  <si>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</si>
  <si>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</si>
  <si>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</si>
  <si>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</si>
  <si>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</si>
  <si>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</si>
  <si>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</si>
  <si>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</si>
  <si>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</si>
  <si>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</si>
  <si>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</si>
  <si>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</si>
  <si>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</si>
  <si>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</si>
  <si>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</si>
  <si>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</si>
  <si>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</si>
  <si>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</si>
  <si>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</si>
  <si>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</si>
  <si>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</si>
  <si>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</si>
  <si>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</si>
  <si>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</si>
  <si>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</si>
  <si>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</si>
  <si>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</si>
  <si>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</si>
  <si>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</si>
  <si>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</si>
  <si>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</si>
  <si>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</si>
  <si>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</si>
  <si>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</si>
  <si>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</si>
  <si>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</si>
  <si>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</si>
  <si>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</si>
  <si>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</si>
  <si>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</si>
  <si>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</si>
  <si>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</si>
  <si>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</si>
  <si>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</si>
  <si>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</si>
  <si>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</si>
  <si>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</si>
  <si>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</si>
  <si>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</si>
  <si>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</si>
  <si>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</si>
  <si>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</si>
  <si>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</si>
  <si>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</si>
  <si>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</si>
  <si>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</si>
  <si>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</si>
  <si>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</si>
  <si>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</si>
  <si>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</si>
  <si>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</si>
  <si>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</si>
  <si>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</si>
  <si>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</si>
  <si>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</si>
  <si>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</si>
  <si>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</si>
  <si>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</si>
  <si>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</si>
  <si>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</si>
  <si>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</si>
  <si>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</si>
  <si>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</si>
  <si>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</si>
  <si>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</si>
  <si>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</si>
  <si>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</si>
  <si>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</si>
  <si>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</si>
  <si>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</si>
  <si>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</si>
  <si>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</si>
  <si>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</si>
  <si>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</si>
  <si>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</si>
  <si>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</si>
  <si>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</si>
  <si>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</si>
  <si>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</si>
  <si>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</si>
  <si>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</si>
  <si>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</si>
  <si>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</si>
  <si>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</si>
  <si>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</si>
  <si>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</si>
  <si>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</si>
  <si>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</si>
  <si>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</si>
  <si>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</si>
  <si>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</si>
  <si>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</si>
  <si>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</si>
  <si>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</si>
  <si>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</si>
  <si>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</si>
  <si>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</si>
  <si>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</si>
  <si>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</si>
  <si>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</si>
  <si>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</si>
  <si>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</si>
  <si>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</si>
  <si>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</si>
  <si>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</si>
  <si>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</si>
  <si>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</si>
  <si>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</si>
  <si>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</si>
  <si>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</si>
  <si>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</si>
  <si>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</si>
  <si>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</si>
  <si>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</si>
  <si>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</si>
  <si>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</si>
  <si>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</si>
  <si>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</si>
  <si>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</si>
  <si>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</si>
  <si>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</si>
  <si>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</si>
  <si>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</si>
  <si>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</si>
  <si>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</si>
  <si>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</si>
  <si>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</si>
  <si>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</si>
  <si>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</si>
  <si>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</si>
  <si>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</si>
  <si>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</si>
  <si>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</si>
  <si>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</si>
  <si>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</si>
  <si>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</si>
  <si>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</si>
  <si>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</si>
  <si>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</si>
  <si>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</si>
  <si>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</si>
  <si>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</si>
  <si>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</si>
  <si>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</si>
  <si>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</si>
  <si>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</si>
  <si>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</si>
  <si>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</si>
  <si>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</si>
  <si>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</si>
  <si>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</si>
  <si>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</si>
  <si>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</si>
  <si>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</si>
  <si>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</si>
  <si>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</si>
  <si>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</si>
  <si>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</si>
  <si>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</si>
  <si>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</si>
  <si>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</si>
  <si>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</si>
  <si>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</si>
  <si>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</si>
  <si>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</si>
  <si>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</si>
  <si>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</si>
  <si>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</si>
  <si>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</si>
  <si>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</si>
  <si>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</si>
  <si>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</si>
  <si>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</si>
  <si>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</si>
  <si>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</si>
  <si>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</si>
  <si>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</si>
  <si>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</si>
  <si>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</si>
  <si>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</si>
  <si>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</si>
  <si>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</si>
  <si>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</si>
  <si>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</si>
  <si>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</si>
  <si>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</si>
  <si>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</si>
  <si>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</si>
  <si>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</si>
  <si>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</si>
  <si>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</si>
  <si>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</si>
  <si>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</si>
  <si>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</si>
  <si>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</si>
  <si>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</si>
  <si>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</si>
  <si>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</si>
  <si>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</si>
  <si>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</si>
  <si>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</si>
  <si>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</si>
  <si>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</si>
  <si>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</si>
  <si>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</si>
  <si>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</si>
  <si>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</si>
  <si>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</si>
  <si>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</si>
  <si>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</si>
  <si>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</si>
  <si>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</si>
  <si>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</si>
  <si>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</si>
  <si>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</si>
  <si>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</si>
  <si>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</si>
  <si>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</si>
  <si>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</si>
  <si>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</si>
  <si>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</si>
  <si>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</si>
  <si>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</si>
  <si>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</si>
  <si>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</si>
  <si>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</si>
  <si>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</si>
  <si>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</si>
  <si>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</si>
  <si>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</si>
  <si>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</si>
  <si>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</si>
  <si>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</si>
  <si>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</si>
  <si>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</si>
  <si>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</si>
  <si>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</si>
  <si>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</si>
  <si>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</si>
  <si>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</si>
  <si>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</si>
  <si>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</si>
  <si>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</si>
  <si>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</si>
  <si>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</si>
  <si>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</si>
  <si>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</si>
  <si>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</si>
  <si>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</si>
  <si>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</si>
  <si>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</si>
  <si>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</si>
  <si>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</si>
  <si>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</si>
  <si>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</si>
  <si>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</si>
  <si>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</si>
  <si>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</si>
  <si>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</si>
  <si>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</si>
  <si>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</si>
  <si>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</si>
  <si>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</si>
  <si>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</si>
  <si>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</si>
  <si>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</si>
  <si>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</si>
  <si>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</si>
  <si>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</si>
  <si>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</si>
  <si>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</si>
  <si>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</si>
  <si>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</si>
  <si>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</si>
  <si>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</si>
  <si>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</si>
  <si>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</si>
  <si>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</si>
  <si>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</si>
  <si>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</si>
  <si>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</si>
  <si>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</si>
  <si>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</si>
  <si>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</si>
  <si>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</si>
  <si>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</si>
  <si>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</si>
  <si>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</si>
  <si>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</si>
  <si>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</si>
  <si>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</si>
  <si>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</si>
  <si>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</si>
  <si>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</si>
  <si>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</si>
  <si>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</si>
  <si>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</si>
  <si>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</si>
  <si>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</si>
  <si>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</si>
  <si>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</si>
  <si>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</si>
  <si>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</si>
  <si>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</si>
  <si>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</si>
  <si>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</si>
  <si>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</si>
  <si>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</si>
  <si>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</si>
  <si>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</si>
  <si>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</si>
  <si>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</si>
  <si>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</si>
  <si>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</si>
  <si>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</si>
  <si>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</si>
  <si>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</si>
  <si>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</si>
  <si>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</si>
  <si>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</si>
  <si>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</si>
  <si>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</si>
  <si>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</si>
  <si>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</si>
  <si>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</si>
  <si>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</si>
  <si>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</si>
  <si>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</si>
  <si>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</si>
  <si>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</si>
  <si>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</si>
  <si>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</si>
  <si>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</si>
  <si>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</si>
  <si>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</si>
  <si>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</si>
  <si>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</si>
  <si>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</si>
  <si>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</si>
  <si>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</si>
  <si>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</si>
  <si>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</si>
  <si>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</si>
  <si>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</si>
  <si>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</si>
  <si>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</si>
  <si>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</si>
  <si>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</si>
  <si>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</si>
  <si>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</si>
  <si>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</si>
  <si>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</si>
  <si>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</si>
  <si>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</si>
  <si>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</si>
  <si>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</si>
  <si>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</si>
  <si>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</si>
  <si>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</si>
  <si>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</si>
  <si>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</si>
  <si>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</si>
  <si>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</si>
  <si>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</si>
  <si>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</si>
  <si>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</si>
  <si>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</si>
  <si>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</si>
  <si>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</si>
  <si>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</si>
  <si>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</si>
  <si>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</si>
  <si>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</si>
  <si>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</si>
  <si>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</si>
  <si>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</si>
  <si>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</si>
  <si>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</si>
  <si>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</si>
  <si>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</si>
  <si>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</si>
  <si>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</si>
  <si>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</si>
  <si>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</si>
  <si>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</si>
  <si>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</si>
  <si>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</si>
  <si>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</si>
  <si>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</si>
  <si>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</si>
  <si>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</si>
  <si>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</si>
  <si>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</si>
  <si>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</si>
  <si>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</si>
  <si>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</si>
  <si>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</si>
  <si>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</si>
  <si>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</si>
  <si>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</si>
  <si>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</si>
  <si>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</si>
  <si>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</si>
  <si>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</si>
  <si>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</si>
  <si>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</si>
  <si>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</si>
  <si>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</si>
  <si>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</si>
  <si>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</si>
  <si>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</si>
  <si>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</si>
  <si>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</si>
  <si>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</si>
  <si>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</si>
  <si>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</si>
  <si>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</si>
  <si>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</si>
  <si>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</si>
  <si>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</si>
  <si>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</si>
  <si>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</si>
  <si>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</si>
  <si>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</si>
  <si>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</si>
  <si>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</si>
  <si>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</si>
  <si>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</si>
  <si>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</si>
  <si>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</si>
  <si>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</si>
  <si>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</si>
  <si>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</si>
  <si>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</si>
  <si>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</si>
  <si>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</si>
  <si>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</si>
  <si>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</si>
  <si>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</si>
  <si>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</si>
  <si>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</si>
  <si>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</si>
  <si>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</si>
  <si>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</si>
  <si>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</si>
  <si>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</si>
  <si>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</si>
  <si>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</si>
  <si>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</si>
  <si>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</si>
  <si>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</si>
  <si>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</si>
  <si>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</si>
  <si>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</si>
  <si>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</si>
  <si>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</si>
  <si>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</si>
  <si>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</si>
  <si>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</si>
  <si>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</si>
  <si>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</si>
  <si>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</si>
  <si>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</si>
  <si>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</si>
  <si>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</si>
  <si>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</si>
  <si>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</si>
  <si>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</si>
  <si>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</si>
  <si>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</si>
  <si>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</si>
  <si>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</si>
  <si>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</si>
  <si>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</si>
  <si>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</si>
  <si>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</si>
  <si>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</si>
  <si>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</si>
  <si>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</si>
  <si>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</si>
  <si>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</si>
  <si>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</si>
  <si>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</si>
  <si>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</si>
  <si>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</si>
  <si>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</si>
  <si>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</si>
  <si>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</si>
  <si>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</si>
  <si>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</si>
  <si>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</si>
  <si>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</si>
  <si>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</si>
  <si>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</si>
  <si>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</si>
  <si>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</si>
  <si>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</si>
  <si>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</si>
  <si>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</si>
  <si>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</si>
  <si>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</si>
  <si>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</si>
  <si>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</si>
  <si>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</si>
  <si>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</si>
  <si>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</si>
  <si>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</si>
  <si>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</si>
  <si>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</si>
  <si>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</si>
  <si>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</si>
  <si>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</si>
  <si>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</si>
  <si>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</si>
  <si>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</si>
  <si>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</si>
  <si>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</si>
  <si>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</si>
  <si>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</si>
  <si>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</si>
  <si>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</si>
  <si>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</si>
  <si>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</si>
  <si>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</si>
  <si>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</si>
  <si>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</si>
  <si>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</si>
  <si>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</si>
  <si>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</si>
  <si>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</si>
  <si>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</si>
  <si>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</si>
  <si>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</si>
  <si>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</si>
  <si>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</si>
  <si>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</si>
  <si>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</si>
  <si>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</si>
  <si>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</si>
  <si>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</si>
  <si>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</si>
  <si>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</si>
  <si>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</si>
  <si>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</si>
  <si>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</si>
  <si>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</si>
  <si>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</si>
  <si>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</si>
  <si>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</si>
  <si>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</si>
  <si>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</si>
  <si>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</si>
  <si>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</si>
  <si>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</si>
  <si>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</si>
  <si>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</si>
  <si>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</si>
  <si>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</si>
  <si>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</si>
  <si>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</si>
  <si>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</si>
  <si>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</si>
  <si>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</si>
  <si>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</si>
  <si>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</si>
  <si>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</si>
  <si>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</si>
  <si>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</si>
  <si>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</si>
  <si>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</si>
  <si>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</si>
  <si>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</si>
  <si>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</si>
  <si>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</si>
  <si>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</si>
  <si>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</si>
  <si>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</si>
  <si>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</si>
  <si>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</si>
  <si>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</si>
  <si>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</si>
  <si>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</si>
  <si>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</si>
  <si>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</si>
  <si>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</si>
  <si>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</si>
  <si>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</si>
  <si>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</si>
  <si>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</si>
  <si>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</si>
  <si>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</si>
  <si>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</si>
  <si>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</si>
  <si>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</si>
  <si>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</si>
  <si>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</si>
  <si>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</si>
  <si>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</si>
  <si>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</si>
  <si>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</si>
  <si>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</si>
  <si>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</si>
  <si>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</si>
  <si>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</si>
  <si>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</si>
  <si>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</si>
  <si>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</si>
  <si>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</si>
  <si>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</si>
  <si>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</si>
  <si>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</si>
  <si>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</si>
  <si>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</si>
  <si>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</si>
  <si>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</si>
  <si>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</si>
  <si>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</si>
  <si>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</si>
  <si>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</si>
  <si>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</si>
  <si>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</si>
  <si>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</si>
  <si>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</si>
  <si>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</si>
  <si>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</si>
  <si>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</si>
  <si>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</si>
  <si>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</si>
  <si>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</si>
  <si>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</si>
  <si>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</si>
  <si>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</si>
  <si>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</si>
  <si>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</si>
  <si>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</si>
  <si>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</si>
  <si>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</si>
  <si>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</si>
  <si>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</si>
  <si>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</si>
  <si>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</si>
  <si>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</si>
  <si>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</si>
  <si>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</si>
  <si>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</si>
  <si>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</si>
  <si>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</si>
  <si>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</si>
  <si>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</si>
  <si>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</si>
  <si>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</si>
  <si>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</si>
  <si>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</si>
  <si>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</si>
  <si>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</si>
  <si>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</si>
  <si>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</si>
  <si>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</si>
  <si>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</si>
  <si>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</si>
  <si>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</si>
  <si>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</si>
  <si>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</si>
  <si>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</si>
  <si>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</si>
  <si>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</si>
  <si>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</si>
  <si>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</si>
  <si>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</si>
  <si>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</si>
  <si>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</si>
  <si>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</si>
  <si>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</si>
  <si>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</si>
  <si>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</si>
  <si>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</si>
  <si>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</si>
  <si>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</si>
  <si>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</si>
  <si>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</si>
  <si>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</si>
  <si>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</si>
  <si>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</si>
  <si>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</si>
  <si>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</si>
  <si>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</si>
  <si>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</si>
  <si>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</si>
  <si>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</si>
  <si>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</si>
  <si>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</si>
  <si>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</si>
  <si>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</si>
  <si>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</si>
  <si>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</si>
  <si>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</si>
  <si>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</si>
  <si>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</si>
  <si>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</si>
  <si>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</si>
  <si>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</si>
  <si>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</si>
  <si>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</si>
  <si>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</si>
  <si>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</si>
  <si>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</si>
  <si>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</si>
  <si>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</si>
  <si>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</si>
  <si>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</si>
  <si>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</si>
  <si>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</si>
  <si>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</si>
  <si>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</si>
  <si>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</si>
  <si>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</si>
  <si>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</si>
  <si>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</si>
  <si>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</si>
  <si>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</si>
  <si>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</si>
  <si>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</si>
  <si>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</si>
  <si>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</si>
  <si>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</si>
  <si>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</si>
  <si>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</si>
  <si>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</si>
  <si>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</si>
  <si>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</si>
  <si>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</si>
  <si>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</si>
  <si>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</si>
  <si>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</si>
  <si>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</si>
  <si>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</si>
  <si>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</si>
  <si>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</si>
  <si>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</si>
  <si>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</si>
  <si>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</si>
  <si>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</si>
  <si>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</si>
  <si>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</si>
  <si>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</si>
  <si>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</si>
  <si>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</si>
  <si>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</si>
  <si>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</si>
  <si>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</si>
  <si>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</si>
  <si>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</si>
  <si>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</si>
  <si>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</si>
  <si>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</si>
  <si>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</si>
  <si>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</si>
  <si>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</si>
  <si>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</si>
  <si>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</si>
  <si>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</si>
  <si>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</si>
  <si>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</si>
  <si>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</si>
  <si>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</si>
  <si>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</si>
  <si>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</si>
  <si>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</si>
  <si>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</si>
  <si>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</si>
  <si>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</si>
  <si>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</si>
  <si>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</si>
  <si>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</si>
  <si>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</si>
  <si>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</si>
  <si>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</si>
  <si>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</si>
  <si>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</si>
  <si>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</si>
  <si>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</si>
  <si>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</si>
  <si>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</si>
  <si>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</si>
  <si>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</si>
  <si>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</si>
  <si>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</si>
  <si>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</si>
  <si>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</si>
  <si>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</si>
  <si>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</si>
  <si>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</si>
  <si>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</si>
  <si>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</si>
  <si>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</si>
  <si>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</si>
  <si>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</si>
  <si>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</si>
  <si>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</si>
  <si>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</si>
  <si>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</si>
  <si>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</si>
  <si>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</si>
  <si>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</si>
  <si>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</si>
  <si>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</si>
  <si>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</si>
  <si>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</si>
  <si>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</si>
  <si>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</si>
  <si>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</si>
  <si>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</si>
  <si>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</si>
  <si>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</si>
  <si>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</si>
  <si>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</si>
  <si>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</si>
  <si>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</si>
  <si>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</si>
  <si>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</si>
  <si>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</si>
  <si>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</si>
  <si>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</si>
  <si>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</si>
  <si>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</si>
  <si>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</si>
  <si>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</si>
  <si>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</si>
  <si>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</si>
  <si>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</si>
  <si>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</si>
  <si>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</si>
  <si>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</si>
  <si>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</si>
  <si>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</si>
  <si>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</si>
  <si>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</si>
  <si>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</si>
  <si>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</si>
  <si>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</si>
  <si>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</si>
  <si>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</si>
  <si>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</si>
  <si>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</si>
  <si>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</si>
  <si>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</si>
  <si>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</si>
  <si>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</si>
  <si>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</si>
  <si>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</si>
  <si>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</si>
  <si>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</si>
  <si>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</si>
  <si>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</si>
  <si>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</si>
  <si>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</si>
  <si>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</si>
  <si>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</si>
  <si>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</si>
  <si>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</si>
  <si>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</si>
  <si>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</si>
  <si>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</si>
  <si>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</si>
  <si>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</si>
  <si>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</si>
  <si>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</si>
  <si>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</si>
  <si>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</si>
  <si>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</si>
  <si>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</si>
  <si>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</si>
  <si>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</si>
  <si>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</si>
  <si>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</si>
  <si>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</si>
  <si>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</si>
  <si>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</si>
  <si>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</si>
  <si>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</si>
  <si>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</si>
  <si>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</si>
  <si>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</si>
  <si>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</si>
  <si>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</si>
  <si>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</si>
  <si>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</si>
  <si>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</si>
  <si>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</si>
  <si>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</si>
  <si>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</si>
  <si>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</si>
  <si>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</si>
  <si>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</si>
  <si>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</si>
  <si>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</si>
  <si>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</si>
  <si>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</si>
  <si>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</si>
  <si>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</si>
  <si>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</si>
  <si>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</si>
  <si>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</si>
  <si>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</si>
  <si>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</si>
  <si>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</si>
  <si>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</si>
  <si>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</si>
  <si>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</si>
  <si>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</si>
  <si>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</si>
  <si>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</si>
  <si>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</si>
  <si>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</si>
  <si>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</si>
  <si>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</si>
  <si>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</si>
  <si>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</si>
  <si>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</si>
  <si>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</si>
  <si>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</si>
  <si>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</si>
  <si>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</si>
  <si>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</si>
  <si>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</si>
  <si>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</si>
  <si>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</si>
  <si>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</si>
  <si>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</si>
  <si>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</si>
  <si>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</si>
  <si>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</si>
  <si>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</si>
  <si>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</si>
  <si>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</si>
  <si>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</si>
  <si>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</si>
  <si>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</si>
  <si>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</si>
  <si>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</si>
  <si>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</si>
  <si>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</si>
  <si>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</si>
  <si>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</si>
  <si>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</si>
  <si>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</si>
  <si>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</si>
  <si>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</si>
  <si>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</si>
  <si>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</si>
  <si>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</si>
  <si>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</si>
  <si>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</si>
  <si>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</si>
  <si>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</si>
  <si>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</si>
  <si>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</si>
  <si>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</si>
  <si>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</si>
  <si>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</si>
  <si>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</si>
  <si>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</si>
  <si>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</si>
  <si>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</si>
  <si>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</si>
  <si>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</si>
  <si>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</si>
  <si>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</si>
  <si>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</si>
  <si>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</si>
  <si>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</si>
  <si>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</si>
  <si>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</si>
  <si>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</si>
  <si>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</si>
  <si>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</si>
  <si>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</si>
  <si>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</si>
  <si>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</si>
  <si>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</si>
  <si>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</si>
  <si>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</si>
  <si>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</si>
  <si>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</si>
  <si>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</si>
  <si>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</si>
  <si>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</si>
  <si>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</si>
  <si>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</si>
  <si>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</si>
  <si>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</si>
  <si>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</si>
  <si>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</si>
  <si>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</si>
  <si>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</si>
  <si>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</si>
  <si>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</si>
  <si>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</si>
  <si>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</si>
  <si>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</si>
  <si>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</si>
  <si>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</si>
  <si>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</si>
  <si>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</si>
  <si>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</si>
  <si>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</si>
  <si>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</si>
  <si>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</si>
  <si>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</si>
  <si>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</si>
  <si>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</si>
  <si>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</si>
  <si>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</si>
  <si>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</si>
  <si>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</si>
  <si>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</si>
  <si>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</si>
  <si>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</si>
  <si>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</si>
  <si>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</si>
  <si>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</si>
  <si>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</si>
  <si>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</si>
  <si>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</si>
  <si>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</si>
  <si>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</si>
  <si>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</si>
  <si>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</si>
  <si>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</si>
  <si>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</si>
  <si>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</si>
  <si>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</si>
  <si>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</si>
  <si>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</si>
  <si>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</si>
  <si>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</si>
  <si>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</si>
  <si>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</si>
  <si>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</si>
  <si>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</si>
  <si>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</si>
  <si>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</si>
  <si>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</si>
  <si>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</si>
  <si>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</si>
  <si>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</si>
  <si>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</si>
  <si>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</si>
  <si>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</si>
  <si>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</si>
  <si>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</si>
  <si>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</si>
  <si>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</si>
  <si>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</si>
  <si>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</si>
  <si>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</si>
  <si>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</si>
  <si>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</si>
  <si>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</si>
  <si>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</si>
  <si>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</si>
  <si>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</si>
  <si>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</si>
  <si>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</si>
  <si>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</si>
  <si>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</si>
  <si>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</si>
  <si>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</si>
  <si>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</si>
  <si>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</si>
  <si>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</si>
  <si>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</si>
  <si>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</si>
  <si>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</si>
  <si>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</si>
  <si>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</si>
  <si>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</si>
  <si>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</si>
  <si>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</si>
  <si>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</si>
  <si>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</si>
  <si>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</si>
  <si>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</si>
  <si>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</si>
  <si>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</si>
  <si>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</si>
  <si>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</si>
  <si>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</si>
  <si>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</si>
  <si>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</si>
  <si>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</si>
  <si>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</si>
  <si>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</si>
  <si>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</si>
  <si>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</si>
  <si>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</si>
  <si>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</si>
  <si>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</si>
  <si>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</si>
  <si>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</si>
  <si>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</si>
  <si>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</si>
  <si>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</si>
  <si>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</si>
  <si>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</si>
  <si>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</si>
  <si>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</si>
  <si>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</si>
  <si>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</si>
  <si>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</si>
  <si>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</si>
  <si>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</si>
  <si>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</si>
  <si>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</si>
  <si>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</si>
  <si>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</si>
  <si>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</si>
  <si>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</si>
  <si>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</si>
  <si>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</si>
  <si>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</si>
  <si>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</si>
  <si>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</si>
  <si>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</si>
  <si>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</si>
  <si>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</si>
  <si>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</si>
  <si>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</si>
  <si>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</si>
  <si>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</si>
  <si>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</si>
  <si>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</si>
  <si>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</si>
  <si>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</si>
  <si>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</si>
  <si>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</si>
  <si>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</si>
  <si>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</si>
  <si>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</si>
  <si>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</si>
  <si>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</si>
  <si>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</si>
  <si>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</si>
  <si>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</si>
  <si>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</si>
  <si>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</si>
  <si>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</si>
  <si>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</si>
  <si>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</si>
  <si>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</si>
  <si>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</si>
  <si>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</si>
  <si>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</si>
  <si>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</si>
  <si>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</si>
  <si>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</si>
  <si>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</si>
  <si>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</si>
  <si>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</si>
  <si>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</si>
  <si>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</si>
  <si>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</si>
  <si>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</si>
  <si>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</si>
  <si>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</si>
  <si>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</si>
  <si>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</si>
  <si>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</si>
  <si>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</si>
  <si>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</si>
  <si>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</si>
  <si>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</si>
  <si>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</si>
  <si>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</si>
  <si>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</si>
  <si>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</si>
  <si>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</si>
  <si>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</si>
  <si>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</si>
  <si>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</si>
  <si>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</si>
  <si>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</si>
  <si>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</si>
  <si>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</si>
  <si>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</si>
  <si>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</si>
  <si>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</si>
  <si>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</si>
  <si>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</si>
  <si>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</si>
  <si>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</si>
  <si>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</si>
  <si>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</si>
  <si>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</si>
  <si>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</si>
  <si>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</si>
  <si>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</si>
  <si>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</si>
  <si>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</si>
  <si>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</si>
  <si>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</si>
  <si>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</si>
  <si>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</si>
  <si>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</si>
  <si>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</si>
  <si>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</si>
  <si>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</si>
  <si>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</si>
  <si>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</si>
  <si>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</si>
  <si>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</si>
  <si>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</si>
  <si>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</si>
  <si>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</si>
  <si>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</si>
  <si>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</si>
  <si>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</si>
  <si>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</si>
  <si>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</si>
  <si>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</si>
  <si>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</si>
  <si>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</si>
  <si>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</si>
  <si>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</si>
  <si>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</si>
  <si>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</si>
  <si>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</si>
  <si>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</si>
  <si>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</si>
  <si>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</si>
  <si>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</si>
  <si>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</si>
  <si>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</si>
  <si>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</si>
  <si>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</si>
  <si>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</si>
  <si>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</si>
  <si>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</si>
  <si>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</si>
  <si>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</si>
  <si>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</si>
  <si>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</si>
  <si>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</si>
  <si>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</si>
  <si>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</si>
  <si>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</si>
  <si>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</si>
  <si>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</si>
  <si>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</si>
  <si>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</si>
  <si>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</si>
  <si>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</si>
  <si>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</si>
  <si>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</si>
  <si>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</si>
  <si>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</si>
  <si>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</si>
  <si>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</si>
  <si>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</si>
  <si>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</si>
  <si>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</si>
  <si>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</si>
  <si>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</si>
  <si>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</si>
  <si>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</si>
  <si>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</si>
  <si>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</si>
  <si>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</si>
  <si>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</si>
  <si>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</si>
  <si>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</si>
  <si>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</si>
  <si>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</si>
  <si>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</si>
  <si>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</si>
  <si>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</si>
  <si>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</si>
  <si>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</si>
  <si>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</si>
  <si>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</si>
  <si>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</si>
  <si>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</si>
  <si>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</si>
  <si>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</si>
  <si>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</si>
  <si>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</si>
  <si>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</si>
  <si>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</si>
  <si>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</si>
  <si>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</si>
  <si>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</si>
  <si>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</si>
  <si>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</si>
  <si>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</si>
  <si>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</si>
  <si>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</si>
  <si>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</si>
  <si>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</si>
  <si>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</si>
  <si>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</si>
  <si>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</si>
  <si>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</si>
  <si>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</si>
  <si>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</si>
  <si>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</si>
  <si>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</si>
  <si>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</si>
  <si>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</si>
  <si>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</si>
  <si>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</si>
  <si>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</si>
  <si>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</si>
  <si>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</si>
  <si>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</si>
  <si>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</si>
  <si>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</si>
  <si>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</si>
  <si>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</si>
  <si>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</si>
  <si>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</si>
  <si>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</si>
  <si>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</si>
  <si>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</si>
  <si>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</si>
  <si>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</si>
  <si>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</si>
  <si>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</si>
  <si>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</si>
  <si>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</si>
  <si>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</si>
  <si>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</si>
  <si>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</si>
  <si>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</si>
  <si>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</si>
  <si>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</si>
  <si>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</si>
  <si>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</si>
  <si>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</si>
  <si>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</si>
  <si>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</si>
  <si>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</si>
  <si>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</si>
  <si>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</si>
  <si>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</si>
  <si>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</si>
  <si>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</si>
  <si>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</si>
  <si>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</si>
  <si>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</si>
  <si>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</si>
  <si>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</si>
  <si>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</si>
  <si>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</si>
  <si>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</si>
  <si>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</si>
  <si>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</si>
  <si>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</si>
  <si>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</si>
  <si>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</si>
  <si>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</si>
  <si>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</si>
  <si>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</si>
  <si>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</si>
  <si>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</si>
  <si>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</si>
  <si>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</si>
  <si>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</si>
  <si>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</si>
  <si>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</si>
  <si>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</si>
  <si>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</si>
  <si>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</si>
  <si>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</si>
  <si>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</si>
  <si>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</si>
  <si>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</si>
  <si>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</si>
  <si>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</si>
  <si>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</si>
  <si>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</si>
  <si>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</si>
  <si>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</si>
  <si>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</si>
  <si>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</si>
  <si>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</si>
  <si>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</si>
  <si>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</si>
  <si>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</si>
  <si>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</si>
  <si>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</si>
  <si>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</si>
  <si>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</si>
  <si>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</si>
  <si>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</si>
  <si>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</si>
  <si>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</si>
  <si>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</si>
  <si>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</si>
  <si>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</si>
  <si>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</si>
  <si>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</si>
  <si>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</si>
  <si>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</si>
  <si>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</si>
  <si>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</si>
  <si>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</si>
  <si>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</si>
  <si>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</si>
  <si>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</si>
  <si>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</si>
  <si>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</si>
  <si>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</si>
  <si>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</si>
  <si>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</si>
  <si>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</si>
  <si>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</si>
  <si>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</si>
  <si>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</si>
  <si>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</si>
  <si>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</si>
  <si>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</si>
  <si>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</si>
  <si>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</si>
  <si>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</si>
  <si>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</si>
  <si>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</si>
  <si>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</si>
  <si>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</si>
  <si>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</si>
  <si>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</si>
  <si>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</si>
  <si>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</si>
  <si>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</si>
  <si>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</si>
  <si>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</si>
  <si>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</si>
  <si>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</si>
  <si>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</si>
  <si>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</si>
  <si>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</si>
  <si>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</si>
  <si>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</si>
  <si>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</si>
  <si>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</si>
  <si>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</si>
  <si>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</si>
  <si>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</si>
  <si>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</si>
  <si>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</si>
  <si>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</si>
  <si>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</si>
  <si>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</si>
  <si>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</si>
  <si>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</si>
  <si>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</si>
  <si>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</si>
  <si>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</si>
  <si>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</si>
  <si>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</si>
  <si>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</si>
  <si>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</si>
  <si>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</si>
  <si>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</si>
  <si>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</si>
  <si>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</si>
  <si>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</si>
  <si>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</si>
  <si>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</si>
  <si>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</si>
  <si>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</si>
  <si>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</si>
  <si>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</si>
  <si>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</si>
  <si>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</si>
  <si>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</si>
  <si>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</si>
  <si>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</si>
  <si>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</si>
  <si>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</si>
  <si>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</si>
  <si>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</si>
  <si>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</si>
  <si>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</si>
  <si>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</si>
  <si>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</si>
  <si>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</si>
  <si>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</si>
  <si>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</si>
  <si>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</si>
  <si>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</si>
  <si>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</si>
  <si>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</si>
  <si>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</si>
  <si>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</si>
  <si>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</si>
  <si>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</si>
  <si>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</si>
  <si>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</si>
  <si>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</si>
  <si>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</si>
  <si>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</si>
  <si>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</si>
  <si>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</si>
  <si>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</si>
  <si>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</si>
  <si>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</si>
  <si>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</si>
  <si>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</si>
  <si>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</si>
  <si>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</si>
  <si>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</si>
  <si>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</si>
  <si>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</si>
  <si>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</si>
  <si>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</si>
  <si>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</si>
  <si>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</si>
  <si>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</si>
  <si>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</si>
  <si>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</si>
  <si>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</si>
  <si>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</si>
  <si>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</si>
  <si>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</si>
  <si>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</si>
  <si>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</si>
  <si>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</si>
  <si>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</si>
  <si>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</si>
  <si>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</si>
  <si>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</si>
  <si>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</si>
  <si>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</si>
  <si>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</si>
  <si>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</si>
  <si>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</si>
  <si>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</si>
  <si>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</si>
  <si>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</si>
  <si>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</si>
  <si>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</si>
  <si>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</si>
  <si>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</si>
  <si>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</si>
  <si>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</si>
  <si>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</si>
  <si>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</si>
  <si>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</si>
  <si>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</si>
  <si>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</si>
  <si>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</si>
  <si>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</si>
  <si>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</si>
  <si>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</si>
  <si>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</si>
  <si>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</si>
  <si>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</si>
  <si>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</si>
  <si>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</si>
  <si>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</si>
  <si>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</si>
  <si>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</si>
  <si>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</si>
  <si>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</si>
  <si>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</si>
  <si>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</si>
  <si>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</si>
  <si>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</si>
  <si>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</si>
  <si>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</si>
  <si>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</si>
  <si>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</si>
  <si>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</si>
  <si>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</si>
  <si>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</si>
  <si>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</si>
  <si>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</si>
  <si>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</si>
  <si>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</si>
  <si>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</si>
  <si>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</si>
  <si>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</si>
  <si>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</si>
  <si>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</si>
  <si>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</si>
  <si>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</si>
  <si>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</si>
  <si>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</si>
  <si>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</si>
  <si>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</si>
  <si>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</si>
  <si>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</si>
  <si>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</si>
  <si>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</si>
  <si>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</si>
  <si>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</si>
  <si>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</si>
  <si>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</si>
  <si>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</si>
  <si>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</si>
  <si>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</si>
  <si>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</si>
  <si>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</si>
  <si>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</si>
  <si>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</si>
  <si>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</si>
  <si>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</si>
  <si>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</si>
  <si>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</si>
  <si>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</si>
  <si>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</si>
  <si>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</si>
  <si>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</si>
  <si>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</si>
  <si>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</si>
  <si>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</si>
  <si>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</si>
  <si>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</si>
  <si>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</si>
  <si>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</si>
  <si>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</si>
  <si>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</si>
  <si>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</si>
  <si>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</si>
  <si>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</si>
  <si>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</si>
  <si>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</si>
  <si>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</si>
  <si>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</si>
  <si>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</si>
  <si>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</si>
  <si>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</si>
  <si>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</si>
  <si>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</si>
  <si>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</si>
  <si>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</si>
  <si>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</si>
  <si>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</si>
  <si>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</si>
  <si>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</si>
  <si>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</si>
  <si>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</si>
  <si>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</si>
  <si>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</si>
  <si>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</si>
  <si>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</si>
  <si>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</si>
  <si>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</si>
  <si>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</si>
  <si>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</si>
  <si>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</si>
  <si>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</si>
  <si>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</si>
  <si>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</si>
  <si>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</si>
  <si>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</si>
  <si>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</si>
  <si>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</si>
  <si>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</si>
  <si>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</si>
  <si>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</si>
  <si>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</si>
  <si>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</si>
  <si>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</si>
  <si>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</si>
  <si>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</si>
  <si>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</si>
  <si>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</si>
  <si>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</si>
  <si>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</si>
  <si>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</si>
  <si>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</si>
  <si>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</si>
  <si>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</si>
  <si>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</si>
  <si>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</si>
  <si>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</si>
  <si>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</si>
  <si>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</si>
  <si>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</si>
  <si>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</si>
  <si>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</si>
  <si>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</si>
  <si>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</si>
  <si>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</si>
  <si>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</si>
  <si>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</si>
  <si>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</si>
  <si>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</si>
  <si>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</si>
  <si>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</si>
  <si>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</si>
  <si>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</si>
  <si>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</si>
  <si>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</si>
  <si>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</si>
  <si>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</si>
  <si>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</si>
  <si>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</si>
  <si>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</si>
  <si>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</si>
  <si>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</si>
  <si>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</si>
  <si>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</si>
  <si>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</si>
  <si>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</si>
  <si>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</si>
  <si>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</si>
  <si>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</si>
  <si>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</si>
  <si>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</si>
  <si>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</si>
  <si>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</si>
  <si>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</si>
  <si>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</si>
  <si>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</si>
  <si>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</si>
  <si>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</si>
  <si>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</si>
  <si>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</si>
  <si>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</si>
  <si>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</si>
  <si>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</si>
  <si>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</si>
  <si>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</si>
  <si>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</si>
  <si>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</si>
  <si>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</si>
  <si>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</si>
  <si>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</si>
  <si>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</si>
  <si>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</si>
  <si>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</si>
  <si>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</si>
  <si>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</si>
  <si>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</si>
  <si>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</si>
  <si>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</si>
  <si>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</si>
  <si>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</si>
  <si>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</si>
  <si>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</si>
  <si>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</si>
  <si>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</si>
  <si>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</si>
  <si>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</si>
  <si>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</si>
  <si>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</si>
  <si>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</si>
  <si>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</si>
  <si>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</si>
  <si>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</si>
  <si>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</si>
  <si>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</si>
  <si>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</si>
  <si>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</si>
  <si>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</si>
  <si>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</si>
  <si>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</si>
  <si>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</si>
  <si>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</si>
  <si>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</si>
  <si>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</si>
  <si>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</si>
  <si>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</si>
  <si>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</si>
  <si>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</si>
  <si>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</si>
  <si>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</si>
  <si>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</si>
  <si>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</si>
  <si>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</si>
  <si>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</si>
  <si>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</si>
  <si>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</si>
  <si>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</si>
  <si>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</si>
  <si>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</si>
  <si>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</si>
  <si>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</si>
  <si>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</si>
  <si>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</si>
  <si>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</si>
  <si>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</si>
  <si>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</si>
  <si>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</si>
  <si>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</si>
  <si>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</si>
  <si>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</si>
  <si>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</si>
  <si>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</si>
  <si>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</si>
  <si>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</si>
  <si>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</si>
  <si>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</si>
  <si>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</si>
  <si>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</si>
  <si>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</si>
  <si>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</si>
  <si>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</si>
  <si>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</si>
  <si>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</si>
  <si>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</si>
  <si>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</si>
  <si>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</si>
  <si>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</si>
  <si>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</si>
  <si>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</si>
  <si>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</si>
  <si>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</si>
  <si>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</si>
  <si>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</si>
  <si>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</si>
  <si>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</si>
  <si>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</si>
  <si>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</si>
  <si>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</si>
  <si>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</si>
  <si>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</si>
  <si>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</si>
  <si>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</si>
  <si>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</si>
  <si>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</si>
  <si>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</si>
  <si>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</si>
  <si>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</si>
  <si>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</si>
  <si>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</si>
  <si>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</si>
  <si>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</si>
  <si>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</si>
  <si>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</si>
  <si>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</si>
  <si>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</si>
  <si>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</si>
  <si>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</si>
  <si>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</si>
  <si>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</si>
  <si>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</si>
  <si>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</si>
  <si>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</si>
  <si>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</si>
  <si>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</si>
  <si>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</si>
  <si>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</si>
  <si>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</si>
  <si>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</si>
  <si>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</si>
  <si>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</si>
  <si>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</si>
  <si>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</si>
  <si>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</si>
  <si>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</si>
  <si>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</si>
  <si>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</si>
  <si>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</si>
  <si>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</si>
  <si>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</si>
  <si>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</si>
  <si>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</si>
  <si>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</si>
  <si>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</si>
  <si>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</si>
  <si>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</si>
  <si>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</si>
  <si>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</si>
  <si>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</si>
  <si>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</si>
  <si>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</si>
  <si>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</si>
  <si>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</si>
  <si>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</si>
  <si>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</si>
  <si>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</si>
  <si>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</si>
  <si>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</si>
  <si>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</si>
  <si>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</si>
  <si>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</si>
  <si>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</si>
  <si>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</si>
  <si>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</si>
  <si>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</si>
  <si>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</si>
  <si>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</si>
  <si>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</si>
  <si>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</si>
  <si>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</si>
  <si>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</si>
  <si>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</si>
  <si>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</si>
  <si>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</si>
  <si>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</si>
  <si>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</si>
  <si>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</si>
  <si>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</si>
  <si>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</si>
  <si>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</si>
  <si>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</si>
  <si>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</si>
  <si>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</si>
  <si>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</si>
  <si>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</si>
  <si>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</si>
  <si>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</si>
  <si>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</si>
  <si>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</si>
  <si>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</si>
  <si>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</si>
  <si>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</si>
  <si>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</si>
  <si>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</si>
  <si>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</si>
  <si>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</si>
  <si>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</si>
  <si>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</si>
  <si>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</si>
  <si>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</si>
  <si>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</si>
  <si>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</si>
  <si>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</si>
  <si>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</si>
  <si>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</si>
  <si>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</si>
  <si>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</si>
  <si>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</si>
  <si>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</si>
  <si>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</si>
  <si>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</si>
  <si>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</si>
  <si>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</si>
  <si>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</si>
  <si>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</si>
  <si>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</si>
  <si>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</si>
  <si>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</si>
  <si>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</si>
  <si>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</si>
  <si>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</si>
  <si>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</si>
  <si>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</si>
  <si>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</si>
  <si>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</si>
  <si>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</si>
  <si>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</si>
  <si>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</si>
  <si>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</si>
  <si>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</si>
  <si>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</si>
  <si>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</si>
  <si>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</si>
  <si>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</si>
  <si>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</si>
  <si>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</si>
  <si>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</si>
  <si>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</si>
  <si>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</si>
  <si>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</si>
  <si>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</si>
  <si>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</si>
  <si>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</si>
  <si>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</si>
  <si>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</si>
  <si>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</si>
  <si>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</si>
  <si>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</si>
  <si>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</si>
  <si>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</si>
  <si>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</si>
  <si>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</si>
  <si>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</si>
  <si>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</si>
  <si>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</si>
  <si>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</si>
  <si>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</si>
  <si>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</si>
  <si>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</si>
  <si>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</si>
  <si>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</si>
  <si>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</si>
  <si>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</si>
  <si>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</si>
  <si>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</si>
  <si>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</si>
  <si>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</si>
  <si>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</si>
  <si>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</si>
  <si>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</si>
  <si>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</si>
  <si>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</si>
  <si>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</si>
  <si>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</si>
  <si>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</si>
  <si>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</si>
  <si>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</si>
  <si>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</si>
  <si>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</si>
  <si>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</si>
  <si>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</si>
  <si>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</si>
  <si>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</si>
  <si>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</si>
  <si>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</si>
  <si>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</si>
  <si>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</si>
  <si>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</si>
  <si>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</si>
  <si>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</si>
  <si>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</si>
  <si>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</si>
  <si>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</si>
  <si>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</si>
  <si>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</si>
  <si>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</si>
  <si>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</si>
  <si>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</si>
  <si>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</si>
  <si>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</si>
  <si>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</si>
  <si>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</si>
  <si>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</si>
  <si>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</si>
  <si>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</si>
  <si>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</si>
  <si>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</si>
  <si>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</si>
  <si>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</si>
  <si>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</si>
  <si>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</si>
  <si>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</si>
  <si>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</si>
  <si>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</si>
  <si>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</si>
  <si>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</si>
  <si>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</si>
  <si>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</si>
  <si>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</si>
  <si>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</si>
  <si>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</si>
  <si>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</si>
  <si>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</si>
  <si>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</si>
  <si>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</si>
  <si>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</si>
  <si>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</si>
  <si>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</si>
  <si>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</si>
  <si>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</si>
  <si>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</si>
  <si>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</si>
  <si>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</si>
  <si>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</si>
  <si>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</si>
  <si>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</si>
  <si>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</si>
  <si>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</si>
  <si>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</si>
  <si>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</si>
  <si>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</si>
  <si>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</si>
  <si>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</si>
  <si>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</si>
  <si>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</si>
  <si>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</si>
  <si>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</si>
  <si>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</si>
  <si>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</si>
  <si>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</si>
  <si>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</si>
  <si>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</si>
  <si>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</si>
  <si>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</si>
  <si>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</si>
  <si>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</si>
  <si>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</si>
  <si>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</si>
  <si>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</si>
  <si>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</si>
  <si>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</si>
  <si>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</si>
  <si>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</si>
  <si>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</si>
  <si>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</si>
  <si>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</si>
  <si>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</si>
  <si>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</si>
  <si>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</si>
  <si>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</si>
  <si>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</si>
  <si>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</si>
  <si>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</si>
  <si>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</si>
  <si>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</si>
  <si>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</si>
  <si>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</si>
  <si>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</si>
  <si>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</si>
  <si>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</si>
  <si>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</si>
  <si>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</si>
  <si>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</si>
  <si>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</si>
  <si>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</si>
  <si>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</si>
  <si>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</si>
  <si>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</si>
  <si>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</si>
  <si>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</si>
  <si>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</si>
  <si>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</si>
  <si>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</si>
  <si>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</si>
  <si>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</si>
  <si>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</si>
  <si>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</si>
  <si>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</si>
  <si>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</si>
  <si>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</si>
  <si>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</si>
  <si>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</si>
  <si>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</si>
  <si>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</si>
  <si>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</si>
  <si>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</si>
  <si>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</si>
  <si>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</si>
  <si>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</si>
  <si>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</si>
  <si>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</si>
  <si>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</si>
  <si>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</si>
  <si>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</si>
  <si>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</si>
  <si>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</si>
  <si>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</si>
  <si>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</si>
  <si>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</si>
  <si>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</si>
  <si>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</si>
  <si>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</si>
  <si>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</si>
  <si>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</si>
  <si>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</si>
  <si>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</si>
  <si>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</si>
  <si>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</si>
  <si>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</si>
  <si>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</si>
  <si>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</si>
  <si>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</si>
  <si>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</si>
  <si>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</si>
  <si>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</si>
  <si>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</si>
  <si>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</si>
  <si>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</si>
  <si>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</si>
  <si>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</si>
  <si>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</si>
  <si>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</si>
  <si>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</si>
  <si>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</si>
  <si>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</si>
  <si>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</si>
  <si>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</si>
  <si>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</si>
  <si>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</si>
  <si>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</si>
  <si>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</si>
  <si>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</si>
  <si>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</si>
  <si>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</si>
  <si>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</si>
  <si>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</si>
  <si>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</si>
  <si>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</si>
  <si>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</si>
  <si>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</si>
  <si>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</si>
  <si>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</si>
  <si>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</si>
  <si>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</si>
  <si>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</si>
  <si>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</si>
  <si>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</si>
  <si>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</si>
  <si>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</si>
  <si>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</si>
  <si>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</si>
  <si>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</si>
  <si>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</si>
  <si>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</si>
  <si>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</si>
  <si>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</si>
  <si>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</si>
  <si>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</si>
  <si>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</si>
  <si>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</si>
  <si>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</si>
  <si>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</si>
  <si>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</si>
  <si>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</si>
  <si>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</si>
  <si>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</si>
  <si>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</si>
  <si>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</si>
  <si>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</si>
  <si>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</si>
  <si>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</si>
  <si>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</si>
  <si>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</si>
  <si>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</si>
  <si>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</si>
  <si>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</si>
  <si>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</si>
  <si>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</si>
  <si>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</si>
  <si>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</si>
  <si>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</si>
  <si>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</si>
  <si>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</si>
  <si>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</si>
  <si>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</si>
  <si>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</si>
  <si>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</si>
  <si>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</si>
  <si>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</si>
  <si>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</si>
  <si>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</si>
  <si>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</si>
  <si>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</si>
  <si>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</si>
  <si>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</si>
  <si>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</si>
  <si>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</si>
  <si>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</si>
  <si>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</si>
  <si>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</si>
  <si>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</si>
  <si>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</si>
  <si>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</si>
  <si>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</si>
  <si>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</si>
  <si>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</si>
  <si>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</si>
  <si>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</si>
  <si>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</si>
  <si>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</si>
  <si>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</si>
  <si>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</si>
  <si>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</si>
  <si>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</si>
  <si>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</si>
  <si>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</si>
  <si>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</si>
  <si>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</si>
  <si>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</si>
  <si>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</si>
  <si>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</si>
  <si>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</si>
  <si>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</si>
  <si>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</si>
  <si>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</si>
  <si>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</si>
  <si>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</si>
  <si>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</si>
  <si>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</si>
  <si>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</si>
  <si>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</si>
  <si>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</si>
  <si>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</si>
  <si>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</si>
  <si>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</si>
  <si>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</si>
  <si>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</si>
  <si>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</si>
  <si>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</si>
  <si>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</si>
  <si>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</si>
  <si>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</si>
  <si>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</si>
  <si>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</si>
  <si>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</si>
  <si>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</si>
  <si>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</si>
  <si>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</si>
  <si>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</si>
  <si>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</si>
  <si>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</si>
  <si>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</si>
  <si>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</si>
  <si>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</si>
  <si>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</si>
  <si>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</si>
  <si>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</si>
  <si>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</si>
  <si>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</si>
  <si>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</si>
  <si>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</si>
  <si>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</si>
  <si>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</si>
  <si>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</si>
  <si>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</si>
  <si>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</si>
  <si>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</si>
  <si>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</si>
  <si>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</si>
  <si>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</si>
  <si>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</si>
  <si>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</si>
  <si>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</si>
  <si>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</si>
  <si>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</si>
  <si>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</si>
  <si>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</si>
  <si>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</si>
  <si>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</si>
  <si>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</si>
  <si>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</si>
  <si>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</si>
  <si>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</si>
  <si>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</si>
  <si>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</si>
  <si>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</si>
  <si>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</si>
  <si>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</si>
  <si>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</si>
  <si>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</si>
  <si>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</si>
  <si>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</si>
  <si>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</si>
  <si>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</si>
  <si>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</si>
  <si>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</si>
  <si>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</si>
  <si>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</si>
  <si>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</si>
  <si>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</si>
  <si>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</si>
  <si>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</si>
  <si>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</si>
  <si>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</si>
  <si>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</si>
  <si>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</si>
  <si>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</si>
  <si>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</si>
  <si>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</si>
  <si>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</si>
  <si>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</si>
  <si>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</si>
  <si>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</si>
  <si>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</si>
  <si>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</si>
  <si>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</si>
  <si>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</si>
  <si>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</si>
  <si>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</si>
  <si>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</si>
  <si>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</si>
  <si>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</si>
  <si>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</si>
  <si>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</si>
  <si>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</si>
  <si>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</si>
  <si>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</si>
  <si>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</si>
  <si>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</si>
  <si>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</si>
  <si>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</si>
  <si>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</si>
  <si>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</si>
  <si>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</si>
  <si>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</si>
  <si>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</si>
  <si>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</si>
  <si>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</si>
  <si>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</si>
  <si>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</si>
  <si>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</si>
  <si>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</si>
  <si>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</si>
  <si>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</si>
  <si>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</si>
  <si>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</si>
  <si>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</si>
  <si>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</si>
  <si>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</si>
  <si>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</si>
  <si>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</si>
  <si>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</si>
  <si>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</si>
  <si>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</si>
  <si>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</si>
  <si>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</si>
  <si>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</si>
  <si>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</si>
  <si>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</si>
  <si>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</si>
  <si>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</si>
  <si>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</si>
  <si>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</si>
  <si>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</si>
  <si>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</si>
  <si>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</si>
  <si>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</si>
  <si>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</si>
  <si>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</si>
  <si>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</si>
  <si>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</si>
  <si>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</si>
  <si>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</si>
  <si>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</si>
  <si>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</si>
  <si>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</si>
  <si>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</si>
  <si>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</si>
  <si>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</si>
  <si>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</si>
  <si>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</si>
  <si>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</si>
  <si>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</si>
  <si>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</si>
  <si>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</si>
  <si>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</si>
  <si>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</si>
  <si>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</si>
  <si>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</si>
  <si>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</si>
  <si>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</si>
  <si>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</si>
  <si>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</si>
  <si>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</si>
  <si>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</si>
  <si>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</si>
  <si>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</si>
  <si>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</si>
  <si>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</si>
  <si>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</si>
  <si>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</si>
  <si>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</si>
  <si>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</si>
  <si>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</si>
  <si>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</si>
  <si>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</si>
  <si>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</si>
  <si>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</si>
  <si>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</si>
  <si>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</si>
  <si>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</si>
  <si>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</si>
  <si>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</si>
  <si>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</si>
  <si>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</si>
  <si>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</si>
  <si>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</si>
  <si>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</si>
  <si>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</si>
  <si>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</si>
  <si>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</si>
  <si>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</si>
  <si>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</si>
  <si>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</si>
  <si>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</si>
  <si>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</si>
  <si>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</si>
  <si>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</si>
  <si>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</si>
  <si>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</si>
  <si>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</si>
  <si>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</si>
  <si>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</si>
  <si>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</si>
  <si>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</si>
  <si>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</si>
  <si>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</si>
  <si>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</si>
  <si>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</si>
  <si>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</si>
  <si>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</si>
  <si>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</si>
  <si>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</si>
  <si>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</si>
  <si>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</si>
  <si>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</si>
  <si>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</si>
  <si>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</si>
  <si>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</si>
  <si>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</si>
  <si>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</si>
  <si>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</si>
  <si>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</si>
  <si>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</si>
  <si>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</si>
  <si>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</si>
  <si>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</si>
  <si>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</si>
  <si>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</si>
  <si>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</si>
  <si>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</si>
  <si>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</si>
  <si>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</si>
  <si>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</si>
  <si>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</si>
  <si>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</si>
  <si>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</si>
  <si>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</si>
  <si>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</si>
  <si>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</si>
  <si>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</si>
  <si>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</si>
  <si>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</si>
  <si>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</si>
  <si>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</si>
  <si>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</si>
  <si>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</si>
  <si>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</si>
  <si>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</si>
  <si>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</si>
  <si>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</si>
  <si>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</si>
  <si>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</si>
  <si>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</si>
  <si>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</si>
  <si>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</si>
  <si>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</si>
  <si>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</si>
  <si>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</si>
  <si>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</si>
  <si>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</si>
  <si>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</si>
  <si>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</si>
  <si>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</si>
  <si>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</si>
  <si>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</si>
  <si>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</si>
  <si>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</si>
  <si>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</si>
  <si>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</si>
  <si>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</si>
  <si>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</si>
  <si>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</si>
  <si>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</si>
  <si>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</si>
  <si>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</si>
  <si>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</si>
  <si>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</si>
  <si>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</si>
  <si>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</si>
  <si>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</si>
  <si>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</si>
  <si>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</si>
  <si>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</si>
  <si>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</si>
  <si>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</si>
  <si>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</si>
  <si>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</si>
  <si>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</si>
  <si>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</si>
  <si>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</si>
  <si>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</si>
  <si>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</si>
  <si>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</si>
  <si>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</si>
  <si>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</si>
  <si>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</si>
  <si>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</si>
  <si>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</si>
  <si>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</si>
  <si>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</si>
  <si>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</si>
  <si>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</si>
  <si>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</si>
  <si>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</si>
  <si>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</si>
  <si>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</si>
  <si>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</si>
  <si>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</si>
  <si>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</si>
  <si>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</si>
  <si>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</si>
  <si>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</si>
  <si>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</si>
  <si>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</si>
  <si>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</si>
  <si>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</si>
  <si>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</si>
  <si>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</si>
  <si>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</si>
  <si>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</si>
  <si>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</si>
  <si>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</si>
  <si>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</si>
  <si>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</si>
  <si>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</si>
  <si>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</si>
  <si>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</si>
  <si>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</si>
  <si>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</si>
  <si>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</si>
  <si>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</si>
  <si>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</si>
  <si>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</si>
  <si>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</si>
  <si>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</si>
  <si>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</si>
  <si>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</si>
  <si>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</si>
  <si>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</si>
  <si>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</si>
  <si>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</si>
  <si>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</si>
  <si>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</si>
  <si>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</si>
  <si>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</si>
  <si>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</si>
  <si>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</si>
  <si>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</si>
  <si>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</si>
  <si>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</si>
  <si>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</si>
  <si>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</si>
  <si>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</si>
  <si>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</si>
  <si>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</si>
  <si>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</si>
  <si>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</si>
  <si>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</si>
  <si>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</si>
  <si>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</si>
  <si>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</si>
  <si>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</si>
  <si>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</si>
  <si>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</si>
  <si>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</si>
  <si>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</si>
  <si>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</si>
  <si>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</si>
  <si>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</si>
  <si>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</si>
  <si>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</si>
  <si>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</si>
  <si>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</si>
  <si>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</si>
  <si>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</si>
  <si>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</si>
  <si>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</si>
  <si>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</si>
  <si>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</si>
  <si>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</si>
  <si>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</si>
  <si>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</si>
  <si>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</si>
  <si>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</si>
  <si>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</si>
  <si>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</si>
  <si>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</si>
  <si>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</si>
  <si>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</si>
  <si>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</si>
  <si>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</si>
  <si>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</si>
  <si>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</si>
  <si>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</si>
  <si>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</si>
  <si>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</si>
  <si>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</si>
  <si>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</si>
  <si>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</si>
  <si>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</si>
  <si>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</si>
  <si>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</si>
  <si>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</si>
  <si>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</si>
  <si>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</si>
  <si>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</si>
  <si>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</si>
  <si>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</si>
  <si>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</si>
  <si>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</si>
  <si>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</si>
  <si>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</si>
  <si>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</si>
  <si>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</si>
  <si>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</si>
  <si>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</si>
  <si>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</si>
  <si>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</si>
  <si>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</si>
  <si>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</si>
  <si>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</si>
  <si>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</si>
  <si>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</si>
  <si>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</si>
  <si>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</si>
  <si>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</si>
  <si>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</si>
  <si>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</si>
  <si>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</si>
  <si>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</si>
  <si>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</si>
  <si>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</si>
  <si>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</si>
  <si>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</si>
  <si>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</si>
  <si>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</si>
  <si>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</si>
  <si>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</si>
  <si>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</si>
  <si>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</si>
  <si>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</si>
  <si>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</si>
  <si>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</si>
  <si>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</si>
  <si>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</si>
  <si>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</si>
  <si>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</si>
  <si>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</si>
  <si>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</si>
  <si>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</si>
  <si>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</si>
  <si>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</si>
  <si>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</si>
  <si>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</si>
  <si>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</si>
  <si>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</si>
  <si>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</si>
  <si>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</si>
  <si>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</si>
  <si>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</si>
  <si>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</si>
  <si>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</si>
  <si>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</si>
  <si>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</si>
  <si>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</si>
  <si>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</si>
  <si>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</si>
  <si>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</si>
  <si>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</si>
  <si>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</si>
  <si>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</si>
  <si>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</si>
  <si>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</si>
  <si>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</si>
  <si>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</si>
  <si>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</si>
  <si>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</si>
  <si>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</si>
  <si>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</si>
  <si>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</si>
  <si>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</si>
  <si>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</si>
  <si>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</si>
  <si>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</si>
  <si>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</si>
  <si>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</si>
  <si>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</si>
  <si>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</si>
  <si>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</si>
  <si>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</si>
  <si>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</si>
  <si>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</si>
  <si>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</si>
  <si>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</si>
  <si>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</si>
  <si>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</si>
  <si>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</si>
  <si>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</si>
  <si>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</si>
  <si>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</si>
  <si>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</si>
  <si>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</si>
  <si>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</si>
  <si>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</si>
  <si>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</si>
  <si>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</si>
  <si>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</si>
  <si>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</si>
  <si>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</si>
  <si>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</si>
  <si>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</si>
  <si>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</si>
  <si>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</si>
  <si>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</si>
  <si>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</si>
  <si>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</si>
  <si>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</si>
  <si>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</si>
  <si>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</si>
  <si>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</si>
  <si>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</si>
  <si>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</si>
  <si>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</si>
  <si>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</si>
  <si>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</si>
  <si>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</si>
  <si>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</si>
  <si>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</si>
  <si>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</si>
  <si>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</si>
  <si>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</si>
  <si>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</si>
  <si>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</si>
  <si>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</si>
  <si>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</si>
  <si>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</si>
  <si>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</si>
  <si>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</si>
  <si>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</si>
  <si>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</si>
  <si>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</si>
  <si>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</si>
  <si>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</si>
  <si>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</si>
  <si>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</si>
  <si>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</si>
  <si>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</si>
  <si>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</si>
  <si>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</si>
  <si>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</si>
  <si>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</si>
  <si>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</si>
  <si>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</si>
  <si>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</si>
  <si>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</si>
  <si>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</si>
  <si>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</si>
  <si>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</si>
  <si>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</si>
  <si>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</si>
  <si>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</si>
  <si>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</si>
  <si>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</si>
  <si>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</si>
  <si>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</si>
  <si>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</si>
  <si>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</si>
  <si>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</si>
  <si>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</si>
  <si>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</si>
  <si>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</si>
  <si>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</si>
  <si>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</si>
  <si>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</si>
  <si>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</si>
  <si>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</si>
  <si>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</si>
  <si>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</si>
  <si>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</si>
  <si>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</si>
  <si>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</si>
  <si>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</si>
  <si>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</si>
  <si>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</si>
  <si>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</si>
  <si>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</si>
  <si>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</si>
  <si>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</si>
  <si>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</si>
  <si>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</si>
  <si>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</si>
  <si>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</si>
  <si>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</si>
  <si>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</si>
  <si>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</si>
  <si>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</si>
  <si>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</si>
  <si>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</si>
  <si>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</si>
  <si>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</si>
  <si>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</si>
  <si>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</si>
  <si>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</si>
  <si>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</si>
  <si>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</si>
  <si>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</si>
  <si>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</si>
  <si>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</si>
  <si>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</si>
  <si>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</si>
  <si>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</si>
  <si>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</si>
  <si>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</si>
  <si>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</si>
  <si>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</si>
  <si>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</si>
  <si>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</si>
  <si>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</si>
  <si>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</si>
  <si>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</si>
  <si>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</si>
  <si>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</si>
  <si>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</si>
  <si>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</si>
  <si>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</si>
  <si>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</si>
  <si>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</si>
  <si>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</si>
  <si>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</si>
  <si>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</si>
  <si>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</si>
  <si>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</si>
  <si>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</si>
  <si>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</si>
  <si>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</si>
  <si>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</si>
  <si>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</si>
  <si>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</si>
  <si>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</si>
  <si>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</si>
  <si>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</si>
  <si>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</si>
  <si>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</si>
  <si>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</si>
  <si>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</si>
  <si>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</si>
  <si>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</si>
  <si>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</si>
  <si>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</si>
  <si>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</si>
  <si>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</si>
  <si>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</si>
  <si>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</si>
  <si>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</si>
  <si>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</si>
  <si>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</si>
  <si>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</si>
  <si>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</si>
  <si>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</si>
  <si>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</si>
  <si>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</si>
  <si>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</si>
  <si>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</si>
  <si>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</si>
  <si>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</si>
  <si>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</si>
  <si>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</si>
  <si>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</si>
  <si>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</si>
  <si>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</si>
  <si>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</si>
  <si>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</si>
  <si>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</si>
  <si>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</si>
  <si>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</si>
  <si>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</si>
  <si>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</si>
  <si>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</si>
  <si>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</si>
  <si>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</si>
  <si>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</si>
  <si>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</si>
  <si>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</si>
  <si>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</si>
  <si>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</si>
  <si>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</si>
  <si>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</si>
  <si>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</si>
  <si>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</si>
  <si>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</si>
  <si>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</si>
  <si>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</si>
  <si>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</si>
  <si>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</si>
  <si>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</si>
  <si>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</si>
  <si>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</si>
  <si>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</si>
  <si>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</si>
  <si>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</si>
  <si>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</si>
  <si>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</si>
  <si>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</si>
  <si>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</si>
  <si>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</si>
  <si>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</si>
  <si>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</si>
  <si>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</si>
  <si>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</si>
  <si>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</si>
  <si>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</si>
  <si>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</si>
  <si>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</si>
  <si>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</si>
  <si>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</si>
  <si>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</si>
  <si>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</si>
  <si>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</si>
  <si>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</si>
  <si>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</si>
  <si>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</si>
  <si>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</si>
  <si>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</si>
  <si>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</si>
  <si>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</si>
  <si>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</si>
  <si>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</si>
  <si>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</si>
  <si>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</si>
  <si>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</si>
  <si>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</si>
  <si>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</si>
  <si>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</si>
  <si>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</si>
  <si>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</si>
  <si>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</si>
  <si>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</si>
  <si>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</si>
  <si>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</si>
  <si>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</si>
  <si>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</si>
  <si>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</si>
  <si>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</si>
  <si>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</si>
  <si>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</si>
  <si>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</si>
  <si>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</si>
  <si>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</si>
  <si>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</si>
  <si>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</si>
  <si>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</si>
  <si>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</si>
  <si>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</si>
  <si>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</si>
  <si>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</si>
  <si>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</si>
  <si>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</si>
  <si>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</si>
  <si>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</si>
  <si>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</si>
  <si>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</si>
  <si>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</si>
  <si>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</si>
  <si>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</si>
  <si>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</si>
  <si>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</si>
  <si>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</si>
  <si>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</si>
  <si>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</si>
  <si>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</si>
  <si>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</si>
  <si>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</si>
  <si>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</si>
  <si>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</si>
  <si>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</si>
  <si>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</si>
  <si>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</si>
  <si>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</si>
  <si>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</si>
  <si>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</si>
  <si>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</si>
  <si>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</si>
  <si>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</si>
  <si>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</si>
  <si>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</si>
  <si>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</si>
  <si>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</si>
  <si>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</si>
  <si>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</si>
  <si>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</si>
  <si>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</si>
  <si>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</si>
  <si>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</si>
  <si>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</si>
  <si>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</si>
  <si>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</si>
  <si>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</si>
  <si>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</si>
  <si>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</si>
  <si>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</si>
  <si>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</si>
  <si>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</si>
  <si>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</si>
  <si>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</si>
  <si>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</si>
  <si>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</si>
  <si>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</si>
  <si>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</si>
  <si>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</si>
  <si>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</si>
  <si>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</si>
  <si>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</si>
  <si>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</si>
  <si>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</si>
  <si>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</si>
  <si>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</si>
  <si>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</si>
  <si>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</si>
  <si>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</si>
  <si>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</si>
  <si>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</si>
  <si>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</si>
  <si>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</si>
  <si>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</si>
  <si>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</si>
  <si>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</si>
  <si>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</si>
  <si>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</si>
  <si>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</si>
  <si>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</si>
  <si>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</si>
  <si>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</si>
  <si>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</si>
  <si>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</si>
  <si>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</si>
  <si>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</si>
  <si>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</si>
  <si>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</si>
  <si>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</si>
  <si>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</si>
  <si>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</si>
  <si>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</si>
  <si>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</si>
  <si>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</si>
  <si>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</si>
  <si>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</si>
  <si>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</si>
  <si>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</si>
  <si>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</si>
  <si>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</si>
  <si>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</si>
  <si>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</si>
  <si>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</si>
  <si>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</si>
  <si>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</si>
  <si>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</si>
  <si>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</si>
  <si>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</si>
  <si>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</si>
  <si>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</si>
  <si>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</si>
  <si>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</si>
  <si>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</si>
  <si>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</si>
  <si>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</si>
  <si>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</si>
  <si>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</si>
  <si>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</si>
  <si>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</si>
  <si>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</si>
  <si>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</si>
  <si>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</si>
  <si>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</si>
  <si>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</si>
  <si>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</si>
  <si>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</si>
  <si>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</si>
  <si>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</si>
  <si>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</si>
  <si>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</si>
  <si>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</si>
  <si>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</si>
  <si>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</si>
  <si>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</si>
  <si>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</si>
  <si>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</si>
  <si>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</si>
  <si>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</si>
  <si>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</si>
  <si>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</si>
  <si>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</si>
  <si>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</si>
  <si>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</si>
  <si>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</si>
  <si>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</si>
  <si>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</si>
  <si>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</si>
  <si>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</si>
  <si>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</si>
  <si>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</si>
  <si>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</si>
  <si>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</si>
  <si>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</si>
  <si>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</si>
  <si>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</si>
  <si>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</si>
  <si>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</si>
  <si>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</si>
  <si>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</si>
  <si>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</si>
  <si>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</si>
  <si>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</si>
  <si>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</si>
  <si>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</si>
  <si>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</si>
  <si>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</si>
  <si>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</si>
  <si>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</si>
  <si>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</si>
  <si>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</si>
  <si>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</si>
  <si>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</si>
  <si>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</si>
  <si>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</si>
  <si>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</si>
  <si>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</si>
  <si>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</si>
  <si>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</si>
  <si>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</si>
  <si>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</si>
  <si>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</si>
  <si>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</si>
  <si>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</si>
  <si>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</si>
  <si>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</si>
  <si>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</si>
  <si>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</si>
  <si>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</si>
  <si>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</si>
  <si>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</si>
  <si>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</si>
  <si>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</si>
  <si>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</si>
  <si>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</si>
  <si>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</si>
  <si>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</si>
  <si>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</si>
  <si>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</si>
  <si>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</si>
  <si>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</si>
  <si>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</si>
  <si>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</si>
  <si>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</si>
  <si>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</si>
  <si>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</si>
  <si>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</si>
  <si>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</si>
  <si>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</si>
  <si>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</si>
  <si>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</si>
  <si>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</si>
  <si>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</si>
  <si>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</si>
  <si>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</si>
  <si>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</si>
  <si>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</si>
  <si>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</si>
  <si>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</si>
  <si>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</si>
  <si>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</si>
  <si>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</si>
  <si>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</si>
  <si>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</si>
  <si>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</si>
  <si>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</si>
  <si>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</si>
  <si>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</si>
  <si>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</si>
  <si>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</si>
  <si>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</si>
  <si>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</si>
  <si>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</si>
  <si>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</si>
  <si>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</si>
  <si>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</si>
  <si>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</si>
  <si>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</si>
  <si>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</si>
  <si>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</si>
  <si>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</si>
  <si>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</si>
  <si>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</si>
  <si>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</si>
  <si>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</si>
  <si>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</si>
  <si>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</si>
  <si>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</si>
  <si>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</si>
  <si>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</si>
  <si>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</si>
  <si>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</si>
  <si>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</si>
  <si>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</si>
  <si>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</si>
  <si>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</si>
  <si>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</si>
  <si>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</si>
  <si>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</si>
  <si>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</si>
  <si>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</si>
  <si>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</si>
  <si>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</si>
  <si>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</si>
  <si>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</si>
  <si>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</si>
  <si>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</si>
  <si>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</si>
  <si>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</si>
  <si>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</si>
  <si>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</si>
  <si>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</si>
  <si>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</si>
  <si>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</si>
  <si>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</si>
  <si>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</si>
  <si>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</si>
  <si>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</si>
  <si>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</si>
  <si>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</si>
  <si>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</si>
  <si>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</si>
  <si>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</si>
  <si>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</si>
  <si>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</si>
  <si>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</si>
  <si>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</si>
  <si>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</si>
  <si>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</si>
  <si>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</si>
  <si>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</si>
  <si>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</si>
  <si>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</si>
  <si>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</si>
  <si>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</si>
  <si>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</si>
  <si>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</si>
  <si>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</si>
  <si>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</si>
  <si>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</si>
  <si>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</si>
  <si>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</si>
  <si>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</si>
  <si>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</si>
  <si>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</si>
  <si>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</si>
  <si>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</si>
  <si>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</si>
  <si>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</si>
  <si>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</si>
  <si>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</si>
  <si>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</si>
  <si>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</si>
  <si>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</si>
  <si>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</si>
  <si>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</si>
  <si>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</si>
  <si>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</si>
  <si>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</si>
  <si>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</si>
  <si>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</si>
  <si>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</si>
  <si>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</si>
  <si>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</si>
  <si>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</si>
  <si>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</si>
  <si>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</si>
  <si>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</si>
  <si>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</si>
  <si>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</si>
  <si>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</si>
  <si>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</si>
  <si>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</si>
  <si>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</si>
  <si>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</si>
  <si>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</si>
  <si>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</si>
  <si>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</si>
  <si>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</si>
  <si>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</si>
  <si>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</si>
  <si>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</si>
  <si>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</si>
  <si>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</si>
  <si>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</si>
  <si>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</si>
  <si>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</si>
  <si>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</si>
  <si>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</si>
  <si>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</si>
  <si>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</si>
  <si>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</si>
  <si>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</si>
  <si>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</si>
  <si>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</si>
  <si>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</si>
  <si>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</si>
  <si>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</si>
  <si>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</si>
  <si>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</si>
  <si>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</si>
  <si>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</si>
  <si>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</si>
  <si>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</si>
  <si>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</si>
  <si>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</si>
  <si>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</si>
  <si>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</si>
  <si>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</si>
  <si>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</si>
  <si>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</si>
  <si>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</si>
  <si>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</si>
  <si>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</si>
  <si>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</si>
  <si>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</si>
  <si>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</si>
  <si>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</si>
  <si>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</si>
  <si>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</si>
  <si>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</si>
  <si>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</si>
  <si>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</si>
  <si>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</si>
  <si>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</si>
  <si>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</si>
  <si>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</si>
  <si>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</si>
  <si>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</si>
  <si>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</si>
  <si>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</si>
  <si>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</si>
  <si>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</si>
  <si>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</si>
  <si>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</si>
  <si>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</si>
  <si>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</si>
  <si>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</si>
  <si>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</si>
  <si>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</si>
  <si>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</si>
  <si>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</si>
  <si>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</si>
  <si>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</si>
  <si>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</si>
  <si>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</si>
  <si>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</si>
  <si>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</si>
  <si>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</si>
  <si>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</si>
  <si>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</si>
  <si>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</si>
  <si>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</si>
  <si>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</si>
  <si>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</si>
  <si>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</si>
  <si>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</si>
  <si>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</si>
  <si>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</si>
  <si>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</si>
  <si>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</si>
  <si>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</si>
  <si>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</si>
  <si>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</si>
  <si>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</si>
  <si>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</si>
  <si>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</si>
  <si>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</si>
  <si>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</si>
  <si>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</si>
  <si>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</si>
  <si>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</si>
  <si>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</si>
  <si>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</si>
  <si>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</si>
  <si>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</si>
  <si>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</si>
  <si>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</si>
  <si>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</si>
  <si>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</si>
  <si>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</si>
  <si>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</si>
  <si>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</si>
  <si>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</si>
  <si>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</si>
  <si>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</si>
  <si>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</si>
  <si>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</si>
  <si>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</si>
  <si>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</si>
  <si>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</si>
  <si>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</si>
  <si>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</si>
  <si>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</si>
  <si>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</si>
  <si>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</si>
  <si>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</si>
  <si>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</si>
  <si>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</si>
  <si>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</si>
  <si>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</si>
  <si>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</si>
  <si>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</si>
  <si>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</si>
  <si>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</si>
  <si>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</si>
  <si>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</si>
  <si>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</si>
  <si>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</si>
  <si>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</si>
  <si>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</si>
  <si>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</si>
  <si>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</si>
  <si>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</si>
  <si>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</si>
  <si>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</si>
  <si>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</si>
  <si>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</si>
  <si>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</si>
  <si>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</si>
  <si>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</si>
  <si>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</si>
  <si>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</si>
  <si>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</si>
  <si>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</si>
  <si>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</si>
  <si>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</si>
  <si>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</si>
  <si>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</si>
  <si>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</si>
  <si>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</si>
  <si>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</si>
  <si>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</si>
  <si>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</si>
  <si>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</si>
  <si>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</si>
  <si>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</si>
  <si>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</si>
  <si>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</si>
  <si>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</si>
  <si>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</si>
  <si>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</si>
  <si>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</si>
  <si>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</si>
  <si>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</si>
  <si>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</si>
  <si>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</si>
  <si>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</si>
  <si>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</si>
  <si>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</si>
  <si>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</si>
  <si>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</si>
  <si>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</si>
  <si>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</si>
  <si>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</si>
  <si>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</si>
  <si>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</si>
  <si>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</si>
  <si>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</si>
  <si>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</si>
  <si>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</si>
  <si>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</si>
  <si>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</si>
  <si>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</si>
  <si>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</si>
  <si>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</si>
  <si>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</si>
  <si>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</si>
  <si>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</si>
  <si>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</si>
  <si>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</si>
  <si>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</si>
  <si>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</si>
  <si>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</si>
  <si>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</si>
  <si>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</si>
  <si>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</si>
  <si>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</si>
  <si>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</si>
  <si>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</si>
  <si>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</si>
  <si>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</si>
  <si>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</si>
  <si>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</si>
  <si>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</si>
  <si>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</si>
  <si>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</si>
  <si>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</si>
  <si>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</si>
  <si>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</si>
  <si>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</si>
  <si>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</si>
  <si>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</si>
  <si>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</si>
  <si>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</si>
  <si>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</si>
  <si>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</si>
  <si>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</si>
  <si>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</si>
  <si>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</si>
  <si>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</si>
  <si>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</si>
  <si>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</si>
  <si>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</si>
  <si>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</si>
  <si>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</si>
  <si>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</si>
  <si>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</si>
  <si>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</si>
  <si>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</si>
  <si>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</si>
  <si>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</si>
  <si>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</si>
  <si>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</si>
  <si>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</si>
  <si>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</si>
  <si>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</si>
  <si>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</si>
  <si>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</si>
  <si>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</si>
  <si>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</si>
  <si>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</si>
  <si>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</si>
  <si>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</si>
  <si>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</si>
  <si>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</si>
  <si>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</si>
  <si>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</si>
  <si>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</si>
  <si>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</si>
  <si>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</si>
  <si>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</si>
  <si>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</si>
  <si>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</si>
  <si>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</si>
  <si>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</si>
  <si>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</si>
  <si>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</si>
  <si>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</si>
  <si>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</si>
  <si>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</si>
  <si>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</si>
  <si>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</si>
  <si>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</si>
  <si>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</si>
  <si>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</si>
  <si>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</si>
  <si>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</si>
  <si>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</si>
  <si>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</si>
  <si>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</si>
  <si>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</si>
  <si>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</si>
  <si>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</si>
  <si>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</si>
  <si>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</si>
  <si>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</si>
  <si>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</si>
  <si>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</si>
  <si>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</si>
  <si>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</si>
  <si>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</si>
  <si>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</si>
  <si>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</si>
  <si>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</si>
  <si>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</si>
  <si>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</si>
  <si>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</si>
  <si>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</si>
  <si>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</si>
  <si>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</si>
  <si>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</si>
  <si>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</si>
  <si>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</si>
  <si>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</si>
  <si>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</si>
  <si>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</si>
  <si>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</si>
  <si>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</si>
  <si>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</si>
  <si>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</si>
  <si>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</si>
  <si>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</si>
  <si>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</si>
  <si>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</si>
  <si>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</si>
  <si>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</si>
  <si>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</si>
  <si>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</si>
  <si>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</si>
  <si>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</si>
  <si>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</si>
  <si>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</si>
  <si>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</si>
  <si>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</si>
  <si>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</si>
  <si>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</si>
  <si>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</si>
  <si>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</si>
  <si>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</si>
  <si>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</si>
  <si>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</si>
  <si>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</si>
  <si>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</si>
  <si>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</si>
  <si>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</si>
  <si>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</si>
  <si>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</si>
  <si>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</si>
  <si>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</si>
  <si>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</si>
  <si>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</si>
  <si>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</si>
  <si>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</si>
  <si>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</si>
  <si>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</si>
  <si>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</si>
  <si>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</si>
  <si>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</si>
  <si>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</si>
  <si>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</si>
  <si>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</si>
  <si>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</si>
  <si>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</si>
  <si>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</si>
  <si>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</si>
  <si>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</si>
  <si>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</si>
  <si>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</si>
  <si>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</si>
  <si>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</si>
  <si>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</si>
  <si>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</si>
  <si>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</si>
  <si>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</si>
  <si>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</si>
  <si>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</si>
  <si>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</si>
  <si>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</si>
  <si>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</si>
  <si>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</si>
  <si>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</si>
  <si>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</si>
  <si>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</si>
  <si>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</si>
  <si>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</si>
  <si>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</si>
  <si>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</si>
  <si>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</si>
  <si>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</si>
  <si>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</si>
  <si>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</si>
  <si>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</si>
  <si>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</si>
  <si>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</si>
  <si>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</si>
  <si>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</si>
  <si>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</si>
  <si>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</si>
  <si>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</si>
  <si>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</si>
  <si>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</si>
  <si>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</si>
  <si>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</si>
  <si>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</si>
  <si>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</si>
  <si>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</si>
  <si>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</si>
  <si>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</si>
  <si>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</si>
  <si>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</si>
  <si>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</si>
  <si>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</si>
  <si>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</si>
  <si>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</si>
  <si>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</si>
  <si>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</si>
  <si>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</si>
  <si>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</si>
  <si>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</si>
  <si>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</si>
  <si>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</si>
  <si>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</si>
  <si>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</si>
  <si>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</si>
  <si>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</si>
  <si>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</si>
  <si>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</si>
  <si>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</si>
  <si>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</si>
  <si>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</si>
  <si>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</si>
  <si>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</si>
  <si>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</si>
  <si>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</si>
  <si>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</si>
  <si>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</si>
  <si>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</si>
  <si>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</si>
  <si>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</si>
  <si>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</si>
  <si>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</si>
  <si>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</si>
  <si>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</si>
  <si>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</si>
  <si>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</si>
  <si>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</si>
  <si>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</si>
  <si>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</si>
  <si>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</si>
  <si>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</si>
  <si>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</si>
  <si>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</si>
  <si>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</si>
  <si>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</si>
  <si>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</si>
  <si>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</si>
  <si>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</si>
  <si>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</si>
  <si>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</si>
  <si>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</si>
  <si>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</si>
  <si>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</si>
  <si>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</si>
  <si>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</si>
  <si>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</si>
  <si>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</si>
  <si>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</si>
  <si>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</si>
  <si>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</si>
  <si>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</si>
  <si>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</si>
  <si>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</si>
  <si>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</si>
  <si>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</si>
  <si>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</si>
  <si>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</si>
  <si>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</si>
  <si>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</si>
  <si>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</si>
  <si>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</si>
  <si>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</si>
  <si>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</si>
  <si>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</si>
  <si>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</si>
  <si>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</si>
  <si>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</si>
  <si>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</si>
  <si>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</si>
  <si>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</si>
  <si>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</si>
  <si>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</si>
  <si>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</si>
  <si>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</si>
  <si>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</si>
  <si>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</si>
  <si>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</si>
  <si>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</si>
  <si>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</si>
  <si>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</si>
  <si>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</si>
  <si>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</si>
  <si>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</si>
  <si>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</si>
  <si>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</si>
  <si>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</si>
  <si>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</si>
  <si>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</si>
  <si>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</si>
  <si>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</si>
  <si>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</si>
  <si>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</si>
  <si>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</si>
  <si>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</si>
  <si>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</si>
  <si>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</si>
  <si>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</si>
  <si>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</si>
  <si>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</si>
  <si>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</si>
  <si>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</si>
  <si>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</si>
  <si>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</si>
  <si>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</si>
  <si>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</si>
  <si>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</si>
  <si>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</si>
  <si>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</si>
  <si>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</si>
  <si>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</si>
  <si>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</si>
  <si>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</si>
  <si>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</si>
  <si>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</si>
  <si>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</si>
  <si>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</si>
  <si>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</si>
  <si>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</si>
  <si>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</si>
  <si>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</si>
  <si>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</si>
  <si>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</si>
  <si>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</si>
  <si>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</si>
  <si>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</si>
  <si>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</si>
  <si>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</si>
  <si>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</si>
  <si>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</si>
  <si>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</si>
  <si>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</si>
  <si>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</si>
  <si>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</si>
  <si>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</si>
  <si>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</si>
  <si>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</si>
  <si>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</si>
  <si>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</si>
  <si>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</si>
  <si>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</si>
  <si>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</si>
  <si>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</si>
  <si>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</si>
  <si>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</si>
  <si>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</si>
  <si>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</si>
  <si>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</si>
  <si>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</si>
  <si>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</si>
  <si>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</si>
  <si>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</si>
  <si>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</si>
  <si>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</si>
  <si>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</si>
  <si>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</si>
  <si>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</si>
  <si>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</si>
  <si>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</si>
  <si>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</si>
  <si>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</si>
  <si>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</si>
  <si>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</si>
  <si>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</si>
  <si>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</si>
  <si>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</si>
  <si>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</si>
  <si>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</si>
  <si>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</si>
  <si>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</si>
  <si>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</si>
  <si>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</si>
  <si>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</si>
  <si>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</si>
  <si>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</si>
  <si>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</si>
  <si>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</si>
  <si>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</si>
  <si>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</si>
  <si>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</si>
  <si>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</si>
  <si>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</si>
  <si>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</si>
  <si>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</si>
  <si>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</si>
  <si>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</si>
  <si>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</si>
  <si>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</si>
  <si>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</si>
  <si>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</si>
  <si>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</si>
  <si>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</si>
  <si>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</si>
  <si>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</si>
  <si>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</si>
  <si>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</si>
  <si>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</si>
  <si>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</si>
  <si>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</si>
  <si>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</si>
  <si>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</si>
  <si>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</si>
  <si>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</si>
  <si>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</si>
  <si>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</si>
  <si>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</si>
  <si>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</si>
  <si>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</si>
  <si>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</si>
  <si>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</si>
  <si>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</si>
  <si>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</si>
  <si>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</si>
  <si>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</si>
  <si>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</si>
  <si>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</si>
  <si>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</si>
  <si>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</si>
  <si>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</si>
  <si>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</si>
  <si>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</si>
  <si>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</si>
  <si>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</si>
  <si>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</si>
  <si>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</si>
  <si>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</si>
  <si>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</si>
  <si>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</si>
  <si>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</si>
  <si>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</si>
  <si>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</si>
  <si>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</si>
  <si>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</si>
  <si>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</si>
  <si>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</si>
  <si>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</si>
  <si>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</si>
  <si>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</si>
  <si>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</si>
  <si>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</si>
  <si>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</si>
  <si>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</si>
  <si>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</si>
  <si>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</si>
  <si>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</si>
  <si>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</si>
  <si>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</si>
  <si>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</si>
  <si>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</si>
  <si>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</si>
  <si>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</si>
  <si>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</si>
  <si>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</si>
  <si>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</si>
  <si>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</si>
  <si>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</si>
  <si>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</si>
  <si>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</si>
  <si>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</si>
  <si>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</si>
  <si>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</si>
  <si>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</si>
  <si>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</si>
  <si>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</si>
  <si>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</si>
  <si>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</si>
  <si>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</si>
  <si>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</si>
  <si>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</si>
  <si>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</si>
  <si>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</si>
  <si>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</si>
  <si>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</si>
  <si>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</si>
  <si>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</si>
  <si>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</si>
  <si>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</si>
  <si>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</si>
  <si>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</si>
  <si>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</si>
  <si>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</si>
  <si>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</si>
  <si>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</si>
  <si>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</si>
  <si>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</si>
  <si>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</si>
  <si>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</si>
  <si>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</si>
  <si>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</si>
  <si>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</si>
  <si>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</si>
  <si>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</si>
  <si>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</si>
  <si>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</si>
  <si>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</si>
  <si>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</si>
  <si>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</si>
  <si>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</si>
  <si>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</si>
  <si>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</si>
  <si>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</si>
  <si>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</si>
  <si>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</si>
  <si>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</si>
  <si>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</si>
  <si>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</si>
  <si>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</si>
  <si>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</si>
  <si>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</si>
  <si>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</si>
  <si>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</si>
  <si>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</si>
  <si>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</si>
  <si>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</si>
  <si>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</si>
  <si>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</si>
  <si>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</si>
  <si>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</si>
  <si>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</si>
  <si>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</si>
  <si>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</si>
  <si>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</si>
  <si>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</si>
  <si>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</si>
  <si>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</si>
  <si>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</si>
  <si>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</si>
  <si>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</si>
  <si>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</si>
  <si>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</si>
  <si>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</si>
  <si>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</si>
  <si>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</si>
  <si>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</si>
  <si>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</si>
  <si>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</si>
  <si>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</si>
  <si>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</si>
  <si>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</si>
  <si>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</si>
  <si>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</si>
  <si>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</si>
  <si>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</si>
  <si>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</si>
  <si>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</si>
  <si>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</si>
  <si>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</si>
  <si>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</si>
  <si>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</si>
  <si>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</si>
  <si>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</si>
  <si>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</si>
  <si>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</si>
  <si>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</si>
  <si>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</si>
  <si>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</si>
  <si>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</si>
  <si>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</si>
  <si>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</si>
  <si>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</si>
  <si>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</si>
  <si>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</si>
  <si>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</si>
  <si>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</si>
  <si>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</si>
  <si>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</si>
  <si>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</si>
  <si>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</si>
  <si>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</si>
  <si>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</si>
  <si>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</si>
  <si>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</si>
  <si>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</si>
  <si>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</si>
  <si>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</si>
  <si>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</si>
  <si>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</si>
  <si>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</si>
  <si>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</si>
  <si>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</si>
  <si>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</si>
  <si>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</si>
  <si>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</si>
  <si>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</si>
  <si>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</si>
  <si>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</si>
  <si>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</si>
  <si>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</si>
  <si>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</si>
  <si>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</si>
  <si>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</si>
  <si>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</si>
  <si>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</si>
  <si>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</si>
  <si>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</si>
  <si>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</si>
  <si>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</si>
  <si>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</si>
  <si>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</si>
  <si>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</si>
  <si>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</si>
  <si>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</si>
  <si>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</si>
  <si>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</si>
  <si>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</si>
  <si>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</si>
  <si>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</si>
  <si>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</si>
  <si>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</si>
  <si>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</si>
  <si>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</si>
  <si>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</si>
  <si>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</si>
  <si>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</si>
  <si>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</si>
  <si>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</si>
  <si>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</si>
  <si>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</si>
  <si>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</si>
  <si>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</si>
  <si>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</si>
  <si>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</si>
  <si>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</si>
  <si>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</si>
  <si>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</si>
  <si>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</si>
  <si>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</si>
  <si>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</si>
  <si>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</si>
  <si>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</si>
  <si>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</si>
  <si>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</si>
  <si>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</si>
  <si>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</si>
  <si>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</si>
  <si>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</si>
  <si>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</si>
  <si>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</si>
  <si>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</si>
  <si>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</si>
  <si>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</si>
  <si>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</si>
  <si>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</si>
  <si>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</si>
  <si>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</si>
  <si>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</si>
  <si>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</si>
  <si>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</si>
  <si>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</si>
  <si>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</si>
  <si>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</si>
  <si>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</si>
  <si>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</si>
  <si>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</si>
  <si>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</si>
  <si>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</si>
  <si>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</si>
  <si>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</si>
  <si>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</si>
  <si>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</si>
  <si>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</si>
  <si>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</si>
  <si>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</si>
  <si>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</si>
  <si>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</si>
  <si>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</si>
  <si>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</si>
  <si>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</si>
  <si>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</si>
  <si>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</si>
  <si>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</si>
  <si>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</si>
  <si>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</si>
  <si>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</si>
  <si>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</si>
  <si>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</si>
  <si>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</si>
  <si>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</si>
  <si>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</si>
  <si>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</si>
  <si>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</si>
  <si>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</si>
  <si>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</si>
  <si>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</si>
  <si>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</si>
  <si>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</si>
  <si>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</si>
  <si>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</si>
  <si>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</si>
  <si>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</si>
  <si>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</si>
  <si>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</si>
  <si>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</si>
  <si>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</si>
  <si>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</si>
  <si>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</si>
  <si>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</si>
  <si>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</si>
  <si>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</si>
  <si>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</si>
  <si>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</si>
  <si>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</si>
  <si>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</si>
  <si>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</si>
  <si>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</si>
  <si>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</si>
  <si>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</si>
  <si>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</si>
  <si>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</si>
  <si>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</si>
  <si>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</si>
  <si>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</si>
  <si>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</si>
  <si>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</si>
  <si>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</si>
  <si>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</si>
  <si>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</si>
  <si>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</si>
  <si>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</si>
  <si>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</si>
  <si>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</si>
  <si>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</si>
  <si>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</si>
  <si>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</si>
  <si>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</si>
  <si>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</si>
  <si>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</si>
  <si>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</si>
  <si>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</si>
  <si>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</si>
  <si>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</si>
  <si>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</si>
  <si>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</si>
  <si>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</si>
  <si>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</si>
  <si>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</si>
  <si>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</si>
  <si>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</si>
  <si>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</si>
  <si>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</si>
  <si>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</si>
  <si>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</si>
  <si>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</si>
  <si>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</si>
  <si>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</si>
  <si>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</si>
  <si>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</si>
  <si>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</si>
  <si>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</si>
  <si>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</si>
  <si>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</si>
  <si>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</si>
  <si>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</si>
  <si>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</si>
  <si>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</si>
  <si>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</si>
  <si>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</si>
  <si>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</si>
  <si>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</si>
  <si>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</si>
  <si>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</si>
  <si>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</si>
  <si>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</si>
  <si>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</si>
  <si>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</si>
  <si>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</si>
  <si>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</si>
  <si>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</si>
  <si>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</si>
  <si>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</si>
  <si>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</si>
  <si>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</si>
  <si>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</si>
  <si>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</si>
  <si>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</si>
  <si>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</si>
  <si>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</si>
  <si>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</si>
  <si>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</si>
  <si>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</si>
  <si>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</si>
  <si>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</si>
  <si>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</si>
  <si>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</si>
  <si>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</si>
  <si>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</si>
  <si>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</si>
  <si>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</si>
  <si>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</si>
  <si>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</si>
  <si>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</si>
  <si>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</si>
  <si>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</si>
  <si>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</si>
  <si>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</si>
  <si>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</si>
  <si>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</si>
  <si>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</si>
  <si>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</si>
  <si>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</si>
  <si>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</si>
  <si>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</si>
  <si>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</si>
  <si>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</si>
  <si>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</si>
  <si>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</si>
  <si>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</si>
  <si>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</si>
  <si>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</si>
  <si>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</si>
  <si>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</si>
  <si>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</si>
  <si>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</si>
  <si>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</si>
  <si>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</si>
  <si>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</si>
  <si>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</si>
  <si>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</si>
  <si>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</si>
  <si>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</si>
  <si>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</si>
  <si>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</si>
  <si>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</si>
  <si>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</si>
  <si>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</si>
  <si>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</si>
  <si>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</si>
  <si>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</si>
  <si>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</si>
  <si>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</si>
  <si>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</si>
  <si>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</si>
  <si>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</si>
  <si>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</si>
  <si>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</si>
  <si>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</si>
  <si>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</si>
  <si>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</si>
  <si>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</si>
  <si>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</si>
  <si>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</si>
  <si>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</si>
  <si>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</si>
  <si>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</si>
  <si>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</si>
  <si>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</si>
  <si>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</si>
  <si>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</si>
  <si>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</si>
  <si>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</si>
  <si>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</si>
  <si>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</si>
  <si>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</si>
  <si>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</si>
  <si>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</si>
  <si>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</si>
  <si>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</si>
  <si>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</si>
  <si>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</si>
  <si>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</si>
  <si>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</si>
  <si>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</si>
  <si>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</si>
  <si>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</si>
  <si>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</si>
  <si>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</si>
  <si>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</si>
  <si>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</si>
  <si>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</si>
  <si>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</si>
  <si>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</si>
  <si>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</si>
  <si>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</si>
  <si>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</si>
  <si>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</si>
  <si>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</si>
  <si>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</si>
  <si>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</si>
  <si>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</si>
  <si>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</si>
  <si>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</si>
  <si>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</si>
  <si>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</si>
  <si>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</si>
  <si>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</si>
  <si>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</si>
  <si>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</si>
  <si>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</si>
  <si>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</si>
  <si>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</si>
  <si>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</si>
  <si>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</si>
  <si>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</si>
  <si>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</si>
  <si>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</si>
  <si>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</si>
  <si>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</si>
  <si>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</si>
  <si>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</si>
  <si>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</si>
  <si>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</si>
  <si>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</si>
  <si>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</si>
  <si>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</si>
  <si>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</si>
  <si>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</si>
  <si>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</si>
  <si>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</si>
  <si>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</si>
  <si>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</si>
  <si>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</si>
  <si>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</si>
  <si>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</si>
  <si>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</si>
  <si>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</si>
  <si>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</si>
  <si>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</si>
  <si>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</si>
  <si>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</si>
  <si>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</si>
  <si>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</si>
  <si>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</si>
  <si>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</si>
  <si>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</si>
  <si>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</si>
  <si>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</si>
  <si>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</si>
  <si>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</si>
  <si>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</si>
  <si>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</si>
  <si>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</si>
  <si>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</si>
  <si>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</si>
  <si>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</si>
  <si>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</si>
  <si>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</si>
  <si>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</si>
  <si>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</si>
  <si>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</si>
  <si>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</si>
  <si>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</si>
  <si>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</si>
  <si>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</si>
  <si>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</si>
  <si>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</si>
  <si>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</si>
  <si>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</si>
  <si>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</si>
  <si>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</si>
  <si>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</si>
  <si>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</si>
  <si>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</si>
  <si>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</si>
  <si>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</si>
  <si>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</si>
  <si>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</si>
  <si>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</si>
  <si>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</si>
  <si>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</si>
  <si>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</si>
  <si>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</si>
  <si>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</si>
  <si>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</si>
  <si>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</si>
  <si>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</si>
  <si>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</si>
  <si>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</si>
  <si>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</si>
  <si>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</si>
  <si>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</si>
  <si>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</si>
  <si>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</si>
  <si>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</si>
  <si>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</si>
  <si>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</si>
  <si>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</si>
  <si>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</si>
  <si>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</si>
  <si>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</si>
  <si>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</si>
  <si>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</si>
  <si>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</si>
  <si>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</si>
  <si>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</si>
  <si>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</si>
  <si>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</si>
  <si>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</si>
  <si>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</si>
  <si>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</si>
  <si>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</si>
  <si>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</si>
  <si>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</si>
  <si>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</si>
  <si>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</si>
  <si>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</si>
  <si>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</si>
  <si>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</si>
  <si>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</si>
  <si>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</si>
  <si>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</si>
  <si>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</si>
  <si>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</si>
  <si>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</si>
  <si>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</si>
  <si>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</si>
  <si>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</si>
  <si>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</si>
  <si>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</si>
  <si>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</si>
  <si>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</si>
  <si>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</si>
  <si>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</si>
  <si>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</si>
  <si>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</si>
  <si>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</si>
  <si>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</si>
  <si>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</si>
  <si>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</si>
  <si>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</si>
  <si>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</si>
  <si>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</si>
  <si>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</si>
  <si>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</si>
  <si>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</si>
  <si>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</si>
  <si>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</si>
  <si>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</si>
  <si>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</si>
  <si>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</si>
  <si>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</si>
  <si>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</si>
  <si>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</si>
  <si>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</si>
  <si>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</si>
  <si>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</si>
  <si>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</si>
  <si>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</si>
  <si>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</si>
  <si>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</si>
  <si>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</si>
  <si>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</si>
  <si>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</si>
  <si>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</si>
  <si>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</si>
  <si>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</si>
  <si>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</si>
  <si>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</si>
  <si>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</si>
  <si>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</si>
  <si>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</si>
  <si>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</si>
  <si>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</si>
  <si>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</si>
  <si>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</si>
  <si>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</si>
  <si>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</si>
  <si>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</si>
  <si>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</si>
  <si>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</si>
  <si>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</si>
  <si>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</si>
  <si>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</si>
  <si>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</si>
  <si>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</si>
  <si>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</si>
  <si>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</si>
  <si>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</si>
  <si>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</si>
  <si>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</si>
  <si>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</si>
  <si>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</si>
  <si>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</si>
  <si>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</si>
  <si>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</si>
  <si>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</si>
  <si>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</si>
  <si>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</si>
  <si>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</si>
  <si>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</si>
  <si>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</si>
  <si>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</si>
  <si>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</si>
  <si>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</si>
  <si>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</si>
  <si>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</si>
  <si>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</si>
  <si>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</si>
  <si>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</si>
  <si>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</si>
  <si>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</si>
  <si>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</si>
  <si>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</si>
  <si>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</si>
  <si>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</si>
  <si>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</si>
  <si>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</si>
  <si>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</si>
  <si>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</si>
  <si>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</si>
  <si>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</si>
  <si>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</si>
  <si>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</si>
  <si>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</si>
  <si>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</si>
  <si>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</si>
  <si>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</si>
  <si>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</si>
  <si>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</si>
  <si>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</si>
  <si>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</si>
  <si>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</si>
  <si>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</si>
  <si>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</si>
  <si>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</si>
  <si>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</si>
  <si>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</si>
  <si>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</si>
  <si>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</si>
  <si>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</si>
  <si>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</si>
  <si>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</si>
  <si>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</si>
  <si>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</si>
  <si>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</si>
  <si>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</si>
  <si>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</si>
  <si>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</si>
  <si>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</si>
  <si>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</si>
  <si>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</si>
  <si>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</si>
  <si>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</si>
  <si>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</si>
  <si>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</si>
  <si>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</si>
  <si>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</si>
  <si>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</si>
  <si>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</si>
  <si>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</si>
  <si>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</si>
  <si>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</si>
  <si>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</si>
  <si>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</si>
  <si>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</si>
  <si>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</si>
  <si>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</si>
  <si>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</si>
  <si>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</si>
  <si>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</si>
  <si>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</si>
  <si>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</si>
  <si>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</si>
  <si>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</si>
  <si>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</si>
  <si>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</si>
  <si>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</si>
  <si>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</si>
  <si>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</si>
  <si>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</si>
  <si>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</si>
  <si>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</si>
  <si>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</si>
  <si>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</si>
  <si>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</si>
  <si>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</si>
  <si>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</si>
  <si>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</si>
  <si>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</si>
  <si>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</si>
  <si>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</si>
  <si>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</si>
  <si>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</si>
  <si>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</si>
  <si>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</si>
  <si>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</si>
  <si>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</si>
  <si>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</si>
  <si>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</si>
  <si>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</si>
  <si>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</si>
  <si>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</si>
  <si>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</si>
  <si>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</si>
  <si>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</si>
  <si>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</si>
  <si>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</si>
  <si>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</si>
  <si>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</si>
  <si>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</si>
  <si>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</si>
  <si>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</si>
  <si>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</si>
  <si>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</si>
  <si>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</si>
  <si>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</si>
  <si>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</si>
  <si>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</si>
  <si>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</si>
  <si>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</si>
  <si>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</si>
  <si>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</si>
  <si>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</si>
  <si>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</si>
  <si>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</si>
  <si>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</si>
  <si>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</si>
  <si>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</si>
  <si>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</si>
  <si>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</si>
  <si>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</si>
  <si>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</si>
  <si>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</si>
  <si>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</si>
  <si>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</si>
  <si>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</si>
  <si>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</si>
  <si>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</si>
  <si>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</si>
  <si>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</si>
  <si>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</si>
  <si>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</si>
  <si>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</si>
  <si>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</si>
  <si>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</si>
  <si>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</si>
  <si>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</si>
  <si>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</si>
  <si>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</si>
  <si>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</si>
  <si>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</si>
  <si>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</si>
  <si>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</si>
  <si>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</si>
  <si>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</si>
  <si>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</si>
  <si>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</si>
  <si>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</si>
  <si>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</si>
  <si>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</si>
  <si>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</si>
  <si>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</si>
  <si>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</si>
  <si>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</si>
  <si>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</si>
  <si>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</si>
  <si>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</si>
  <si>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</si>
  <si>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</si>
  <si>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</si>
  <si>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</si>
  <si>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</si>
  <si>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</si>
  <si>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</si>
  <si>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</si>
  <si>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</si>
  <si>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</si>
  <si>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</si>
  <si>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</si>
  <si>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</si>
  <si>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</si>
  <si>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</si>
  <si>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</si>
  <si>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</si>
  <si>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</si>
  <si>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</si>
  <si>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</si>
  <si>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</si>
  <si>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</si>
  <si>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</si>
  <si>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</si>
  <si>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</si>
  <si>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</si>
  <si>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</si>
  <si>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</si>
  <si>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</si>
  <si>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</si>
  <si>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</si>
  <si>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</si>
  <si>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</si>
  <si>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</si>
  <si>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</si>
  <si>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</si>
  <si>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</si>
  <si>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</si>
  <si>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</si>
  <si>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</si>
  <si>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</si>
  <si>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</si>
  <si>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</si>
  <si>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</si>
  <si>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</si>
  <si>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</si>
  <si>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</si>
  <si>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</si>
  <si>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</si>
  <si>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</si>
  <si>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</si>
  <si>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</si>
  <si>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</si>
  <si>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</si>
  <si>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</si>
  <si>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</si>
  <si>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</si>
  <si>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</si>
  <si>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</si>
  <si>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</si>
  <si>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</si>
  <si>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</si>
  <si>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</si>
  <si>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</si>
  <si>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</si>
  <si>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</si>
  <si>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</si>
  <si>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</si>
  <si>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</si>
  <si>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</si>
  <si>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</si>
  <si>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</si>
  <si>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</si>
  <si>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</si>
  <si>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</si>
  <si>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</si>
  <si>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</si>
  <si>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</si>
  <si>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</si>
  <si>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</si>
  <si>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</si>
  <si>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</si>
  <si>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</si>
  <si>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</si>
  <si>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</si>
  <si>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</si>
  <si>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</si>
  <si>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</si>
  <si>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</si>
  <si>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</si>
  <si>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</si>
  <si>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</si>
  <si>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</si>
  <si>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</si>
  <si>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</si>
  <si>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</si>
  <si>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</si>
  <si>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</si>
  <si>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</si>
  <si>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</si>
  <si>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</si>
  <si>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</si>
  <si>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</si>
  <si>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</si>
  <si>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</si>
  <si>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</si>
  <si>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</si>
  <si>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</si>
  <si>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</si>
  <si>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</si>
  <si>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</si>
  <si>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</si>
  <si>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</si>
  <si>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</si>
  <si>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</si>
  <si>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</si>
  <si>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</si>
  <si>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</si>
  <si>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</si>
  <si>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</si>
  <si>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</si>
  <si>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</si>
  <si>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</si>
  <si>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</si>
  <si>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</si>
  <si>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</si>
  <si>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</si>
  <si>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</si>
  <si>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</si>
  <si>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</si>
  <si>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</si>
  <si>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</si>
  <si>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</si>
  <si>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</si>
  <si>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</si>
  <si>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</si>
  <si>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</si>
  <si>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</si>
  <si>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</si>
  <si>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</si>
  <si>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</si>
  <si>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</si>
  <si>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</si>
  <si>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</si>
  <si>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</si>
  <si>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</si>
  <si>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</si>
  <si>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</si>
  <si>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</si>
  <si>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</si>
  <si>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</si>
  <si>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</si>
  <si>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</si>
  <si>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</si>
  <si>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</si>
  <si>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</si>
  <si>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</si>
  <si>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</si>
  <si>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</si>
  <si>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</si>
  <si>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</si>
  <si>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</si>
  <si>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</si>
  <si>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</si>
  <si>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</si>
  <si>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</si>
  <si>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</si>
  <si>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</si>
  <si>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</si>
  <si>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</si>
  <si>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</si>
  <si>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</si>
  <si>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</si>
  <si>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</si>
  <si>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</si>
  <si>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</si>
  <si>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</si>
  <si>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</si>
  <si>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</si>
  <si>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</si>
  <si>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</si>
  <si>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</si>
  <si>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</si>
  <si>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</si>
  <si>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</si>
  <si>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</si>
  <si>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</si>
  <si>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</si>
  <si>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</si>
  <si>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</si>
  <si>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</si>
  <si>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</si>
  <si>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</si>
  <si>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</si>
  <si>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</si>
  <si>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</si>
  <si>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</si>
  <si>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</si>
  <si>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</si>
  <si>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</si>
  <si>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</si>
  <si>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</si>
  <si>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</si>
  <si>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</si>
  <si>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</si>
  <si>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</si>
  <si>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</si>
  <si>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</si>
  <si>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</si>
  <si>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</si>
  <si>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</si>
  <si>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</si>
  <si>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</si>
  <si>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</si>
  <si>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</si>
  <si>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</si>
  <si>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</si>
  <si>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</si>
  <si>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</si>
  <si>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</si>
  <si>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</si>
  <si>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</si>
  <si>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</si>
  <si>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</si>
  <si>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</si>
  <si>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</si>
  <si>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</si>
  <si>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</si>
  <si>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</si>
  <si>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</si>
  <si>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</si>
  <si>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</si>
  <si>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</si>
  <si>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</si>
  <si>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</si>
  <si>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</si>
  <si>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</si>
  <si>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</si>
  <si>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</si>
  <si>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</si>
  <si>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</si>
  <si>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</si>
  <si>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</si>
  <si>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</si>
  <si>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</si>
  <si>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</si>
  <si>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</si>
  <si>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</si>
  <si>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</si>
  <si>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</si>
  <si>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</si>
  <si>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</si>
  <si>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</si>
  <si>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</si>
  <si>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</si>
  <si>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</si>
  <si>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</si>
  <si>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</si>
  <si>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</si>
  <si>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</si>
  <si>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</si>
  <si>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</si>
  <si>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</si>
  <si>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</si>
  <si>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</si>
  <si>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</si>
  <si>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</si>
  <si>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</si>
  <si>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</si>
  <si>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</si>
  <si>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</si>
  <si>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</si>
  <si>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</si>
  <si>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</si>
  <si>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</si>
  <si>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</si>
  <si>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</si>
  <si>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</si>
  <si>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</si>
  <si>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</si>
  <si>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</si>
  <si>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</si>
  <si>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</si>
  <si>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</si>
  <si>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</si>
  <si>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</si>
  <si>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</si>
  <si>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</si>
  <si>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</si>
  <si>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</si>
  <si>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</si>
  <si>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</si>
  <si>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</si>
  <si>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</si>
  <si>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</si>
  <si>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</si>
  <si>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</si>
  <si>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</si>
  <si>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</si>
  <si>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</si>
  <si>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</si>
  <si>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</si>
  <si>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</si>
  <si>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</si>
  <si>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</si>
  <si>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</si>
  <si>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</si>
  <si>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</si>
  <si>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</si>
  <si>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</si>
  <si>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</si>
  <si>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</si>
  <si>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</si>
  <si>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</si>
  <si>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</si>
  <si>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</si>
  <si>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</si>
  <si>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</si>
  <si>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</si>
  <si>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</si>
  <si>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</si>
  <si>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</si>
  <si>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</si>
  <si>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</si>
  <si>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</si>
  <si>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</si>
  <si>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</si>
  <si>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</si>
  <si>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</si>
  <si>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</si>
  <si>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</si>
  <si>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</si>
  <si>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</si>
  <si>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</si>
  <si>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</si>
  <si>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</si>
  <si>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</si>
  <si>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</si>
  <si>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</si>
  <si>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</si>
  <si>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</si>
  <si>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</si>
  <si>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</si>
  <si>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</si>
  <si>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</si>
  <si>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</si>
  <si>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</si>
  <si>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</si>
  <si>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</si>
  <si>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</si>
  <si>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</si>
  <si>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</si>
  <si>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</si>
  <si>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</si>
  <si>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</si>
  <si>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</si>
  <si>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</si>
  <si>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</si>
  <si>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</si>
  <si>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</si>
  <si>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</si>
  <si>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</si>
  <si>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</si>
  <si>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</si>
  <si>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</si>
  <si>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</si>
  <si>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</si>
  <si>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</si>
  <si>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</si>
  <si>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</si>
  <si>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</si>
  <si>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</si>
  <si>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</si>
  <si>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</si>
  <si>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</si>
  <si>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</si>
  <si>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</si>
  <si>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</si>
  <si>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</si>
  <si>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</si>
  <si>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</si>
  <si>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</si>
  <si>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</si>
  <si>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</si>
  <si>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</si>
  <si>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</si>
  <si>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</si>
  <si>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</si>
  <si>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</si>
  <si>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</si>
  <si>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</si>
  <si>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</si>
  <si>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</si>
  <si>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</si>
  <si>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</si>
  <si>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</si>
  <si>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</si>
  <si>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</si>
  <si>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</si>
  <si>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</si>
  <si>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</si>
  <si>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</si>
  <si>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</si>
  <si>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</si>
  <si>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</si>
  <si>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</si>
  <si>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</si>
  <si>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</si>
  <si>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</si>
  <si>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</si>
  <si>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</si>
  <si>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</si>
  <si>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</si>
  <si>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</si>
  <si>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</si>
  <si>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</si>
  <si>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</si>
  <si>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</si>
  <si>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</si>
  <si>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</si>
  <si>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</si>
  <si>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</si>
  <si>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</si>
  <si>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</si>
  <si>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</si>
  <si>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</si>
  <si>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</si>
  <si>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</si>
  <si>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</si>
  <si>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</si>
  <si>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</si>
  <si>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</si>
  <si>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</si>
  <si>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</si>
  <si>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</si>
  <si>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</si>
  <si>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</si>
  <si>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</si>
  <si>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</si>
  <si>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</si>
  <si>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</si>
  <si>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</si>
  <si>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</si>
  <si>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</si>
  <si>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</si>
  <si>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</si>
  <si>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</si>
  <si>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</si>
  <si>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</si>
  <si>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</si>
  <si>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</si>
  <si>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</si>
  <si>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</si>
  <si>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</si>
  <si>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</si>
  <si>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</si>
  <si>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</si>
  <si>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</si>
  <si>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</si>
  <si>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</si>
  <si>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</si>
  <si>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</si>
  <si>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</si>
  <si>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</si>
  <si>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</si>
  <si>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</si>
  <si>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</si>
  <si>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</si>
  <si>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</si>
  <si>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</si>
  <si>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</si>
  <si>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</si>
  <si>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</si>
  <si>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</si>
  <si>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</si>
  <si>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</si>
  <si>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</si>
  <si>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</si>
  <si>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</si>
  <si>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</si>
  <si>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</si>
  <si>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</si>
  <si>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</si>
  <si>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</si>
  <si>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</si>
  <si>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</si>
  <si>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</si>
  <si>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</si>
  <si>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</si>
  <si>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</si>
  <si>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</si>
  <si>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</si>
  <si>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</si>
  <si>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</si>
  <si>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</si>
  <si>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</si>
  <si>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</si>
  <si>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</si>
  <si>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</si>
  <si>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</si>
  <si>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</si>
  <si>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</si>
  <si>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</si>
  <si>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</si>
  <si>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</si>
  <si>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</si>
  <si>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</si>
  <si>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</si>
  <si>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</si>
  <si>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</si>
  <si>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</si>
  <si>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</si>
  <si>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</si>
  <si>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</si>
  <si>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</si>
  <si>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</si>
  <si>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</si>
  <si>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</si>
  <si>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</si>
  <si>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</si>
  <si>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</si>
  <si>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</si>
  <si>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</si>
  <si>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</si>
  <si>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</si>
  <si>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</si>
  <si>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</si>
  <si>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</si>
  <si>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</si>
  <si>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</si>
  <si>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</si>
  <si>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</si>
  <si>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</si>
  <si>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</si>
  <si>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</si>
  <si>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</si>
  <si>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</si>
  <si>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</si>
  <si>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</si>
  <si>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</si>
  <si>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</si>
  <si>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</si>
  <si>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</si>
  <si>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</si>
  <si>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</si>
  <si>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</si>
  <si>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</si>
  <si>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</si>
  <si>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</si>
  <si>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</si>
  <si>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</si>
  <si>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</si>
  <si>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</si>
  <si>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</si>
  <si>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</si>
  <si>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</si>
  <si>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</si>
  <si>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</si>
  <si>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</si>
  <si>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</si>
  <si>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</si>
  <si>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</si>
  <si>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</si>
  <si>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</si>
  <si>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</si>
  <si>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</si>
  <si>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</si>
  <si>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</si>
  <si>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</si>
  <si>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</si>
  <si>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</si>
  <si>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</si>
  <si>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</si>
  <si>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</si>
  <si>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</si>
  <si>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</si>
  <si>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</si>
  <si>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</si>
  <si>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</si>
  <si>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</si>
  <si>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</si>
  <si>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</si>
  <si>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</si>
  <si>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</si>
  <si>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</si>
  <si>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</si>
  <si>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</si>
  <si>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</si>
  <si>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</si>
  <si>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</si>
  <si>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</si>
  <si>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</si>
  <si>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</si>
  <si>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</si>
  <si>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</si>
  <si>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</si>
  <si>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</si>
  <si>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</si>
  <si>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</si>
  <si>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</si>
  <si>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</si>
  <si>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</si>
  <si>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</si>
  <si>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</si>
  <si>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</si>
  <si>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</si>
  <si>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</si>
  <si>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</si>
  <si>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</si>
  <si>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</si>
  <si>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</si>
  <si>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</si>
  <si>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</si>
  <si>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</si>
  <si>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</si>
  <si>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</si>
  <si>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</si>
  <si>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</si>
  <si>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</si>
  <si>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</si>
  <si>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</si>
  <si>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</si>
  <si>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</si>
  <si>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</si>
  <si>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</si>
  <si>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</si>
  <si>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</si>
  <si>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</si>
  <si>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</si>
  <si>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</si>
  <si>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</si>
  <si>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</si>
  <si>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</si>
  <si>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</si>
  <si>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</si>
  <si>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</si>
  <si>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</si>
  <si>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</si>
  <si>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</si>
  <si>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</si>
  <si>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</si>
  <si>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</si>
  <si>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</si>
  <si>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</si>
  <si>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</si>
  <si>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</si>
  <si>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</si>
  <si>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</si>
  <si>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</si>
  <si>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</si>
  <si>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</si>
  <si>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</si>
  <si>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</si>
  <si>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</si>
  <si>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</si>
  <si>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</si>
  <si>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</si>
  <si>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</si>
  <si>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</si>
  <si>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</si>
  <si>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</si>
  <si>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</si>
  <si>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</si>
  <si>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</si>
  <si>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</si>
  <si>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</si>
  <si>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</si>
  <si>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</si>
  <si>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</si>
  <si>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</si>
  <si>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</si>
  <si>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</si>
  <si>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</si>
  <si>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</si>
  <si>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</si>
  <si>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</si>
  <si>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</si>
  <si>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</si>
  <si>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</si>
  <si>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</si>
  <si>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</si>
  <si>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</si>
  <si>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</si>
  <si>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</si>
  <si>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</si>
  <si>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</si>
  <si>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</si>
  <si>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</si>
  <si>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</si>
  <si>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</si>
  <si>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</si>
  <si>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</si>
  <si>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</si>
  <si>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</si>
  <si>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</si>
  <si>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</si>
  <si>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</si>
  <si>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</si>
  <si>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</si>
  <si>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</si>
  <si>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</si>
  <si>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</si>
  <si>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</si>
  <si>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</si>
  <si>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</si>
  <si>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</si>
  <si>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</si>
  <si>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</si>
  <si>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</si>
  <si>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</si>
  <si>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</si>
  <si>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</si>
  <si>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</si>
  <si>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</si>
  <si>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</si>
  <si>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</si>
  <si>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</si>
  <si>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</si>
  <si>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</si>
  <si>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</si>
  <si>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</si>
  <si>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</si>
  <si>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</si>
  <si>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</si>
  <si>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</si>
  <si>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</si>
  <si>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</si>
  <si>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</si>
  <si>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</si>
  <si>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</si>
  <si>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</si>
  <si>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</si>
  <si>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</si>
  <si>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</si>
  <si>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</si>
  <si>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</si>
  <si>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</si>
  <si>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</si>
  <si>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</si>
  <si>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</si>
  <si>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</si>
  <si>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</si>
  <si>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</si>
  <si>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</si>
  <si>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</si>
  <si>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</si>
  <si>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</si>
  <si>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</si>
  <si>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</si>
  <si>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</si>
  <si>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</si>
  <si>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</si>
  <si>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</si>
  <si>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</si>
  <si>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</si>
  <si>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</si>
  <si>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</si>
  <si>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</si>
  <si>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</si>
  <si>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</si>
  <si>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</si>
  <si>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</si>
  <si>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</si>
  <si>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</si>
  <si>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</si>
  <si>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</si>
  <si>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</si>
  <si>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</si>
  <si>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</si>
  <si>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</si>
  <si>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</si>
  <si>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</si>
  <si>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</si>
  <si>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</si>
  <si>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</si>
  <si>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</si>
  <si>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</si>
  <si>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</si>
  <si>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</si>
  <si>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</si>
  <si>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</si>
  <si>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</si>
  <si>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</si>
  <si>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</si>
  <si>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</si>
  <si>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</si>
  <si>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</si>
  <si>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</si>
  <si>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</si>
  <si>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</si>
  <si>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</si>
  <si>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</si>
  <si>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</si>
  <si>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</si>
  <si>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</si>
  <si>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</si>
  <si>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</si>
  <si>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</si>
  <si>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</si>
  <si>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</si>
  <si>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</si>
  <si>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</si>
  <si>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</si>
  <si>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</si>
  <si>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</si>
  <si>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</si>
  <si>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</si>
  <si>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</si>
  <si>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</si>
  <si>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</si>
  <si>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</si>
  <si>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</si>
  <si>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</si>
  <si>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</si>
  <si>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</si>
  <si>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</si>
  <si>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</si>
  <si>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</si>
  <si>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</si>
  <si>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</si>
  <si>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</si>
  <si>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</si>
  <si>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</si>
  <si>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</si>
  <si>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</si>
  <si>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</si>
  <si>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</si>
  <si>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</si>
  <si>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</si>
  <si>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</si>
  <si>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</si>
  <si>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</si>
  <si>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</si>
  <si>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</si>
  <si>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</si>
  <si>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</si>
  <si>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</si>
  <si>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</si>
  <si>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</si>
  <si>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</si>
  <si>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</si>
  <si>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</si>
  <si>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</si>
  <si>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</si>
  <si>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</si>
  <si>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</si>
  <si>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</si>
  <si>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</si>
  <si>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</si>
  <si>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</si>
  <si>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</si>
  <si>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</si>
  <si>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</si>
  <si>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</si>
  <si>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</si>
  <si>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</si>
  <si>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</si>
  <si>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</si>
  <si>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</si>
  <si>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</si>
  <si>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</si>
  <si>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</si>
  <si>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</si>
  <si>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</si>
  <si>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</si>
  <si>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</si>
  <si>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</si>
  <si>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</si>
  <si>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</si>
  <si>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</si>
  <si>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</si>
  <si>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</si>
  <si>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</si>
  <si>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</si>
  <si>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</si>
  <si>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</si>
  <si>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</si>
  <si>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</si>
  <si>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</si>
  <si>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</si>
  <si>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</si>
  <si>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</si>
  <si>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</si>
  <si>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</si>
  <si>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</si>
  <si>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</si>
  <si>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</si>
  <si>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</si>
  <si>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</si>
  <si>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</si>
  <si>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</si>
  <si>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</si>
  <si>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</si>
  <si>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</si>
  <si>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</si>
  <si>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</si>
  <si>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</si>
  <si>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</si>
  <si>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</si>
  <si>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</si>
  <si>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</si>
  <si>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</si>
  <si>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</si>
  <si>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</si>
  <si>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</si>
  <si>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</si>
  <si>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</si>
  <si>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</si>
  <si>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</si>
  <si>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</si>
  <si>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</si>
  <si>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</si>
  <si>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</si>
  <si>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</si>
  <si>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</si>
  <si>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</si>
  <si>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</si>
  <si>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</si>
  <si>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</si>
  <si>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</si>
  <si>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</si>
  <si>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</si>
  <si>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</si>
  <si>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</si>
  <si>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</si>
  <si>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</si>
  <si>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</si>
  <si>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</si>
  <si>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</si>
  <si>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</si>
  <si>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</si>
  <si>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</si>
  <si>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</si>
  <si>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</si>
  <si>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</si>
  <si>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</si>
  <si>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</si>
  <si>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</si>
  <si>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</si>
  <si>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</si>
  <si>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</si>
  <si>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</si>
  <si>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</si>
  <si>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</si>
  <si>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</si>
  <si>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</si>
  <si>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</si>
  <si>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</si>
  <si>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</si>
  <si>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</si>
  <si>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</si>
  <si>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</si>
  <si>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</si>
  <si>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</si>
  <si>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</si>
  <si>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</si>
  <si>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</si>
  <si>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</si>
  <si>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</si>
  <si>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</si>
  <si>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</si>
  <si>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</si>
  <si>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</si>
  <si>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</si>
  <si>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</si>
  <si>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</si>
  <si>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</si>
  <si>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</si>
  <si>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</si>
  <si>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</si>
  <si>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</si>
  <si>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</si>
  <si>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</si>
  <si>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</si>
  <si>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</si>
  <si>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</si>
  <si>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</si>
  <si>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</si>
  <si>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</si>
  <si>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</si>
  <si>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</si>
  <si>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</si>
  <si>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</si>
  <si>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</si>
  <si>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</si>
  <si>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</si>
  <si>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</si>
  <si>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</si>
  <si>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</si>
  <si>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</si>
  <si>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</si>
  <si>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</si>
  <si>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</si>
  <si>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</si>
  <si>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</si>
  <si>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</si>
  <si>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</si>
  <si>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</si>
  <si>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</si>
  <si>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</si>
  <si>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</si>
  <si>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</si>
  <si>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</si>
  <si>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</si>
  <si>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</si>
  <si>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</si>
  <si>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</si>
  <si>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</si>
  <si>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</si>
  <si>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</si>
  <si>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</si>
  <si>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</si>
  <si>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</si>
  <si>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</si>
  <si>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</si>
  <si>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</si>
  <si>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</si>
  <si>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</si>
  <si>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</si>
  <si>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</si>
  <si>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</si>
  <si>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</si>
  <si>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</si>
  <si>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</si>
  <si>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</si>
  <si>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</si>
  <si>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</si>
  <si>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</si>
  <si>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</si>
  <si>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</si>
  <si>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</si>
  <si>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</si>
  <si>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</si>
  <si>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</si>
  <si>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</si>
  <si>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</si>
  <si>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</si>
  <si>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</si>
  <si>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</si>
  <si>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</si>
  <si>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</si>
  <si>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</si>
  <si>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</si>
  <si>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</si>
  <si>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</si>
  <si>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</si>
  <si>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</si>
  <si>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</si>
  <si>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</si>
  <si>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</si>
  <si>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</si>
  <si>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</si>
  <si>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</si>
  <si>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</si>
  <si>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</si>
  <si>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</si>
  <si>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</si>
  <si>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</si>
  <si>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</si>
  <si>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</si>
  <si>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</si>
  <si>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</si>
  <si>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</si>
  <si>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</si>
  <si>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</si>
  <si>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</si>
  <si>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</si>
  <si>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</si>
  <si>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</si>
  <si>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</si>
  <si>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</si>
  <si>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</si>
  <si>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</si>
  <si>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</si>
  <si>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</si>
  <si>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</si>
  <si>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</si>
  <si>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</si>
  <si>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</si>
  <si>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</si>
  <si>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</si>
  <si>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</si>
  <si>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</si>
  <si>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</si>
  <si>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</si>
  <si>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</si>
  <si>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</si>
  <si>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</si>
  <si>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</si>
  <si>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</si>
  <si>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</si>
  <si>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</si>
  <si>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</si>
  <si>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</si>
  <si>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</si>
  <si>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</si>
  <si>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</si>
  <si>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</si>
  <si>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</si>
  <si>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</si>
  <si>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</si>
  <si>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</si>
  <si>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</si>
  <si>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</si>
  <si>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</si>
  <si>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</si>
  <si>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</si>
  <si>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</si>
  <si>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</si>
  <si>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</si>
  <si>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</si>
  <si>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</si>
  <si>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</si>
  <si>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</si>
  <si>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</si>
  <si>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</si>
  <si>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</si>
  <si>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</si>
  <si>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</si>
  <si>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</si>
  <si>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</si>
  <si>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</si>
  <si>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</si>
  <si>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</si>
  <si>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</si>
  <si>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</si>
  <si>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</si>
  <si>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</si>
  <si>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</si>
  <si>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</si>
  <si>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</si>
  <si>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</si>
  <si>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</si>
  <si>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</si>
  <si>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</si>
  <si>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</si>
  <si>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</si>
  <si>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</si>
  <si>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</si>
  <si>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</si>
  <si>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</si>
  <si>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</si>
  <si>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</si>
  <si>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</si>
  <si>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</si>
  <si>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</si>
  <si>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</si>
  <si>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</si>
  <si>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</si>
  <si>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</si>
  <si>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</si>
  <si>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</si>
  <si>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</si>
  <si>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</si>
  <si>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</si>
  <si>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</si>
  <si>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</si>
  <si>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</si>
  <si>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</si>
  <si>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</si>
  <si>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</si>
  <si>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</si>
  <si>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</si>
  <si>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</si>
  <si>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</si>
  <si>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</si>
  <si>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</si>
  <si>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</si>
  <si>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</si>
  <si>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</si>
  <si>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</si>
  <si>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</si>
  <si>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</si>
  <si>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</si>
  <si>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</si>
  <si>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</si>
  <si>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</si>
  <si>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</si>
  <si>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</si>
  <si>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</si>
  <si>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</si>
  <si>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</si>
  <si>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</si>
  <si>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</si>
  <si>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</si>
  <si>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</si>
  <si>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</si>
  <si>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</si>
  <si>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</si>
  <si>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</si>
  <si>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</si>
  <si>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</si>
  <si>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</si>
  <si>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</si>
  <si>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</si>
  <si>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</si>
  <si>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</si>
  <si>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</si>
  <si>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</si>
  <si>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</si>
  <si>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</si>
  <si>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</si>
  <si>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</si>
  <si>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</si>
  <si>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</si>
  <si>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</si>
  <si>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</si>
  <si>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</si>
  <si>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</si>
  <si>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</si>
  <si>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</si>
  <si>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</si>
  <si>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</si>
  <si>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</si>
  <si>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</si>
  <si>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</si>
  <si>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</si>
  <si>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</si>
  <si>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</si>
  <si>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</si>
  <si>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</si>
  <si>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</si>
  <si>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</si>
  <si>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</si>
  <si>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</si>
  <si>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</si>
  <si>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</si>
  <si>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</si>
  <si>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</si>
  <si>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</si>
  <si>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</si>
  <si>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</si>
  <si>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</si>
  <si>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</si>
  <si>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</si>
  <si>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</si>
  <si>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</si>
  <si>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</si>
  <si>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</si>
  <si>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</si>
  <si>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</si>
  <si>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</si>
  <si>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</si>
  <si>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</si>
  <si>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</si>
  <si>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</si>
  <si>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</si>
  <si>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</si>
  <si>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</si>
  <si>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</si>
  <si>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</si>
  <si>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</si>
  <si>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</si>
  <si>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</si>
  <si>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</si>
  <si>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</si>
  <si>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</si>
  <si>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</si>
  <si>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</si>
  <si>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</si>
  <si>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</si>
  <si>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</si>
  <si>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</si>
  <si>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</si>
  <si>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</si>
  <si>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</si>
  <si>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</si>
  <si>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</si>
  <si>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</si>
  <si>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</si>
  <si>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</si>
  <si>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</si>
  <si>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</si>
  <si>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</si>
  <si>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</si>
  <si>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</si>
  <si>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</si>
  <si>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</si>
  <si>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</si>
  <si>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</si>
  <si>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</si>
  <si>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</si>
  <si>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</si>
  <si>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</si>
  <si>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</si>
  <si>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</si>
  <si>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</si>
  <si>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</si>
  <si>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</si>
  <si>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</si>
  <si>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</si>
  <si>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</si>
  <si>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</si>
  <si>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</si>
  <si>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</si>
  <si>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</si>
  <si>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</si>
  <si>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</si>
  <si>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</si>
  <si>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</si>
  <si>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</si>
  <si>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</si>
  <si>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</si>
  <si>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</si>
  <si>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</si>
  <si>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</si>
  <si>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</si>
  <si>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</si>
  <si>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</si>
  <si>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</si>
  <si>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</si>
  <si>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</si>
  <si>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</si>
  <si>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</si>
  <si>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</si>
  <si>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</si>
  <si>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</si>
  <si>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</si>
  <si>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</si>
  <si>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</si>
  <si>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</si>
  <si>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</si>
  <si>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</si>
  <si>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</si>
  <si>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</si>
  <si>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</si>
  <si>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</si>
  <si>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</si>
  <si>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</si>
  <si>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</si>
  <si>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</si>
  <si>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</si>
  <si>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</si>
  <si>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</si>
  <si>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</si>
  <si>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</si>
  <si>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</si>
  <si>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</si>
  <si>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</si>
  <si>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</si>
  <si>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</si>
  <si>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</si>
  <si>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</si>
  <si>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</si>
  <si>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</si>
  <si>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</si>
  <si>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</si>
  <si>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</si>
  <si>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</si>
  <si>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</si>
  <si>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</si>
  <si>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</si>
  <si>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</si>
  <si>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</si>
  <si>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</si>
  <si>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</si>
  <si>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</si>
  <si>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</si>
  <si>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</si>
  <si>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</si>
  <si>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</si>
  <si>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</si>
  <si>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</si>
  <si>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</si>
  <si>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</si>
  <si>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</si>
  <si>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</si>
  <si>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</si>
  <si>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</si>
  <si>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</si>
  <si>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</si>
  <si>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</si>
  <si>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</si>
  <si>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</si>
  <si>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</si>
  <si>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</si>
  <si>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</si>
  <si>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</si>
  <si>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</si>
  <si>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</si>
  <si>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</si>
  <si>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</si>
  <si>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</si>
  <si>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</si>
  <si>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</si>
  <si>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</si>
  <si>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</si>
  <si>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</si>
  <si>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</si>
  <si>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</si>
  <si>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</si>
  <si>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</si>
  <si>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</si>
  <si>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</si>
  <si>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</si>
  <si>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</si>
  <si>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</si>
  <si>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</si>
  <si>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</si>
  <si>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</si>
  <si>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</si>
  <si>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</si>
  <si>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</si>
  <si>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</si>
  <si>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</si>
  <si>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</si>
  <si>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</si>
  <si>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</si>
  <si>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</si>
  <si>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</si>
  <si>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</si>
  <si>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</si>
  <si>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</si>
  <si>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</si>
  <si>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</si>
  <si>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</si>
  <si>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</si>
  <si>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</si>
  <si>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</si>
  <si>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</si>
  <si>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</si>
  <si>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</si>
  <si>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</si>
  <si>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</si>
  <si>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</si>
  <si>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</si>
  <si>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</si>
  <si>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</si>
  <si>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</si>
  <si>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</si>
  <si>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</si>
  <si>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</si>
  <si>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</si>
  <si>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</si>
  <si>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</si>
  <si>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</si>
  <si>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</si>
  <si>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</si>
  <si>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</si>
  <si>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</si>
  <si>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</si>
  <si>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</si>
  <si>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</si>
  <si>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</si>
  <si>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</si>
  <si>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</si>
  <si>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</si>
  <si>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</si>
  <si>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</si>
  <si>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</si>
  <si>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</si>
  <si>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</si>
  <si>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</si>
  <si>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</si>
  <si>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</si>
  <si>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</si>
  <si>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</si>
  <si>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</si>
  <si>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</si>
  <si>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</si>
  <si>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</si>
  <si>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</si>
  <si>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</si>
  <si>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</si>
  <si>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</si>
  <si>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</si>
  <si>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</si>
  <si>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</si>
  <si>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</si>
  <si>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</si>
  <si>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</si>
  <si>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</si>
  <si>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</si>
  <si>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</si>
  <si>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</si>
  <si>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</si>
  <si>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</si>
  <si>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</si>
  <si>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</si>
  <si>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</si>
  <si>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</si>
  <si>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</si>
  <si>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</si>
  <si>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</si>
  <si>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</si>
  <si>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</si>
  <si>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</si>
  <si>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</si>
  <si>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</si>
  <si>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</si>
  <si>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</si>
  <si>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</si>
  <si>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</si>
  <si>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</si>
  <si>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</si>
  <si>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</si>
  <si>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</si>
  <si>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</si>
  <si>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</si>
  <si>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</si>
  <si>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</si>
  <si>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</si>
  <si>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</si>
  <si>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</si>
  <si>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</si>
  <si>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</si>
  <si>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</si>
  <si>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</si>
  <si>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</si>
  <si>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</si>
  <si>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</si>
  <si>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</si>
  <si>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</si>
  <si>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</si>
  <si>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</si>
  <si>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</si>
  <si>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</si>
  <si>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</si>
  <si>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</si>
  <si>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</si>
  <si>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</si>
  <si>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</si>
  <si>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</si>
  <si>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</si>
  <si>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</si>
  <si>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</si>
  <si>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</si>
  <si>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</si>
  <si>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</si>
  <si>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</si>
  <si>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</si>
  <si>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</si>
  <si>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</si>
  <si>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</si>
  <si>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</si>
  <si>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</si>
  <si>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</si>
  <si>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</si>
  <si>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</si>
  <si>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</si>
  <si>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</si>
  <si>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</si>
  <si>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</si>
  <si>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</si>
  <si>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</si>
  <si>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</si>
  <si>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</si>
  <si>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</si>
  <si>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</si>
  <si>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</si>
  <si>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</si>
  <si>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</si>
  <si>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</si>
  <si>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</si>
  <si>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</si>
  <si>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</si>
  <si>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</si>
  <si>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</si>
  <si>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</si>
  <si>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</si>
  <si>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</si>
  <si>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</si>
  <si>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</si>
  <si>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</si>
  <si>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</si>
  <si>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</si>
  <si>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</si>
  <si>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</si>
  <si>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</si>
  <si>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</si>
  <si>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</si>
  <si>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</si>
  <si>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</si>
  <si>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</si>
  <si>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</si>
  <si>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</si>
  <si>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</si>
  <si>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</si>
  <si>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</si>
  <si>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</si>
  <si>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</si>
  <si>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</si>
  <si>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</si>
  <si>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</si>
  <si>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</si>
  <si>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</si>
  <si>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</si>
  <si>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</si>
  <si>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</si>
  <si>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</si>
  <si>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</si>
  <si>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</si>
  <si>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</si>
  <si>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</si>
  <si>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</si>
  <si>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</si>
  <si>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</si>
  <si>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</si>
  <si>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</si>
  <si>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</si>
  <si>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</si>
  <si>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</si>
  <si>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</si>
  <si>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</si>
  <si>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</si>
  <si>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</si>
  <si>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</si>
  <si>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</si>
  <si>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</si>
  <si>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</si>
  <si>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</si>
  <si>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</si>
  <si>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</si>
  <si>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</si>
  <si>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</si>
  <si>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</si>
  <si>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</si>
  <si>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</si>
  <si>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</si>
  <si>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</si>
  <si>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</si>
  <si>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</si>
  <si>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</si>
  <si>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</si>
  <si>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</si>
  <si>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</si>
  <si>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</si>
  <si>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</si>
  <si>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</si>
  <si>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</si>
  <si>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</si>
  <si>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</si>
  <si>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</si>
  <si>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</si>
  <si>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</si>
  <si>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</si>
  <si>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</si>
  <si>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</si>
  <si>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</si>
  <si>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</si>
  <si>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</si>
  <si>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</si>
  <si>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</si>
  <si>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</si>
  <si>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</si>
  <si>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</si>
  <si>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</si>
  <si>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</si>
  <si>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</si>
  <si>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</si>
  <si>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</si>
  <si>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</si>
  <si>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</si>
  <si>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</si>
  <si>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</si>
  <si>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</si>
  <si>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</si>
  <si>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</si>
  <si>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</si>
  <si>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</si>
  <si>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</si>
  <si>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</si>
  <si>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</si>
  <si>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</si>
  <si>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</si>
  <si>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</si>
  <si>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</si>
  <si>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</si>
  <si>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</si>
  <si>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</si>
  <si>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</si>
  <si>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</si>
  <si>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</si>
  <si>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</si>
  <si>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</si>
  <si>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</si>
  <si>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</si>
  <si>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</si>
  <si>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</si>
  <si>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</si>
  <si>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</si>
  <si>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</si>
  <si>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</si>
  <si>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</si>
  <si>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</si>
  <si>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</si>
  <si>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</si>
  <si>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</si>
  <si>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</si>
  <si>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</si>
  <si>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</si>
  <si>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</si>
  <si>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</si>
  <si>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</si>
  <si>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</si>
  <si>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</si>
  <si>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</si>
  <si>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</si>
  <si>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</si>
  <si>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</si>
  <si>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</si>
  <si>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</si>
  <si>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</si>
  <si>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</si>
  <si>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</si>
  <si>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</si>
  <si>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</si>
  <si>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</si>
  <si>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</si>
  <si>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</si>
  <si>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</si>
  <si>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</si>
  <si>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</si>
  <si>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</si>
  <si>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</si>
  <si>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</si>
  <si>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</si>
  <si>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</si>
  <si>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</si>
  <si>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</si>
  <si>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</si>
  <si>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</si>
  <si>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</si>
  <si>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</si>
  <si>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</si>
  <si>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</si>
  <si>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</si>
  <si>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</si>
  <si>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</si>
  <si>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</si>
  <si>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</si>
  <si>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</si>
  <si>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</si>
  <si>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</si>
  <si>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</si>
  <si>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</si>
  <si>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</si>
  <si>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</si>
  <si>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</si>
  <si>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</si>
  <si>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</si>
  <si>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</si>
  <si>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</si>
  <si>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</si>
  <si>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</si>
  <si>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</si>
  <si>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</si>
  <si>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</si>
  <si>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</si>
  <si>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</si>
  <si>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</si>
  <si>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</si>
  <si>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</si>
  <si>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</si>
  <si>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</si>
  <si>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</si>
  <si>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</si>
  <si>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</si>
  <si>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</si>
  <si>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</si>
  <si>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</si>
  <si>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</si>
  <si>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</si>
  <si>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</si>
  <si>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</si>
  <si>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</si>
  <si>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</si>
  <si>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</si>
  <si>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</si>
  <si>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</si>
  <si>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</si>
  <si>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</si>
  <si>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</si>
  <si>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</si>
  <si>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</si>
  <si>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</si>
  <si>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</si>
  <si>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</si>
  <si>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</si>
  <si>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</si>
  <si>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</si>
  <si>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</si>
  <si>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</si>
  <si>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</si>
  <si>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</si>
  <si>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</si>
  <si>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</si>
  <si>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</si>
  <si>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</si>
  <si>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</si>
  <si>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</si>
  <si>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</si>
  <si>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</si>
  <si>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</si>
  <si>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</si>
  <si>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</si>
  <si>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</si>
  <si>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</si>
  <si>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</si>
  <si>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</si>
  <si>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</si>
  <si>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</si>
  <si>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</si>
  <si>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</si>
  <si>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</si>
  <si>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</si>
  <si>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</si>
  <si>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</si>
  <si>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</si>
  <si>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</si>
  <si>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</si>
  <si>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</si>
  <si>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</si>
  <si>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</si>
  <si>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</si>
  <si>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</si>
  <si>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</si>
  <si>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</si>
  <si>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</si>
  <si>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</si>
  <si>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</si>
  <si>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</si>
  <si>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</si>
  <si>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</si>
  <si>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</si>
  <si>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</si>
  <si>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</si>
  <si>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</si>
  <si>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</si>
  <si>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</si>
  <si>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</si>
  <si>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</si>
  <si>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</si>
  <si>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</si>
  <si>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</si>
  <si>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</si>
  <si>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</si>
  <si>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</si>
  <si>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</si>
  <si>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</si>
  <si>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</si>
  <si>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</si>
  <si>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</si>
  <si>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</si>
  <si>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</si>
  <si>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</si>
  <si>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</si>
  <si>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</si>
  <si>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</si>
  <si>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</si>
  <si>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</si>
  <si>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</si>
  <si>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</si>
  <si>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</si>
  <si>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</si>
  <si>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</si>
  <si>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</si>
  <si>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</si>
  <si>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</si>
  <si>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</si>
  <si>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</si>
  <si>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</si>
  <si>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</si>
  <si>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</si>
  <si>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</si>
  <si>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</si>
  <si>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</si>
  <si>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</si>
  <si>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</si>
  <si>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</si>
  <si>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</si>
  <si>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</si>
  <si>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</si>
  <si>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</si>
  <si>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</si>
  <si>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</si>
  <si>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</si>
  <si>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</si>
  <si>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</si>
  <si>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</si>
  <si>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</si>
  <si>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</si>
  <si>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</si>
  <si>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</si>
  <si>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</si>
  <si>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</si>
  <si>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</si>
  <si>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</si>
  <si>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</si>
  <si>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</si>
  <si>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</si>
  <si>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</si>
  <si>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</si>
  <si>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</si>
  <si>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</si>
  <si>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</si>
  <si>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</si>
  <si>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</si>
  <si>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</si>
  <si>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</si>
  <si>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</si>
  <si>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</si>
  <si>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</si>
  <si>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</si>
  <si>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</si>
  <si>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</si>
  <si>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</si>
  <si>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</si>
  <si>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</si>
  <si>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</si>
  <si>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</si>
  <si>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</si>
  <si>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</si>
  <si>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</si>
  <si>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</si>
  <si>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</si>
  <si>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</si>
  <si>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</si>
  <si>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</si>
  <si>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</si>
  <si>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</si>
  <si>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</si>
  <si>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</si>
  <si>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</si>
  <si>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</si>
  <si>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</si>
  <si>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</si>
  <si>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</si>
  <si>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</si>
  <si>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</si>
  <si>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</si>
  <si>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</si>
  <si>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</si>
  <si>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</si>
  <si>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</si>
  <si>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</si>
  <si>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</si>
  <si>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</si>
  <si>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</si>
  <si>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</si>
  <si>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</si>
  <si>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</si>
  <si>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</si>
  <si>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</si>
  <si>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</si>
  <si>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</si>
  <si>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</si>
  <si>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</si>
  <si>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</si>
  <si>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</si>
  <si>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</si>
  <si>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</si>
  <si>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</si>
  <si>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</si>
  <si>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</si>
  <si>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</si>
  <si>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</si>
  <si>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</si>
  <si>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</si>
  <si>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</si>
  <si>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</si>
  <si>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</si>
  <si>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</si>
  <si>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</si>
  <si>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</si>
  <si>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</si>
  <si>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</si>
  <si>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</si>
  <si>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</si>
  <si>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</si>
  <si>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</si>
  <si>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</si>
  <si>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</si>
  <si>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</si>
  <si>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</si>
  <si>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</si>
  <si>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</si>
  <si>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</si>
  <si>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</si>
  <si>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</si>
  <si>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</si>
  <si>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</si>
  <si>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</si>
  <si>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</si>
  <si>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</si>
  <si>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</si>
  <si>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</si>
  <si>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</si>
  <si>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</si>
  <si>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</si>
  <si>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</si>
  <si>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</si>
  <si>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</si>
  <si>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</si>
  <si>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</si>
  <si>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</si>
  <si>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</si>
  <si>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</si>
  <si>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</si>
  <si>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</si>
  <si>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</si>
  <si>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</si>
  <si>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</si>
  <si>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</si>
  <si>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</si>
  <si>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</si>
  <si>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</si>
  <si>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</si>
  <si>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</si>
  <si>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</si>
  <si>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</si>
  <si>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</si>
  <si>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</si>
  <si>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</si>
  <si>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</si>
  <si>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</si>
  <si>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</si>
  <si>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</si>
  <si>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</si>
  <si>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</si>
  <si>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</si>
  <si>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</si>
  <si>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</si>
  <si>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</si>
  <si>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</si>
  <si>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</si>
  <si>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</si>
  <si>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</si>
  <si>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</si>
  <si>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</si>
  <si>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</si>
  <si>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</si>
  <si>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</si>
  <si>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</si>
  <si>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</si>
  <si>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</si>
  <si>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</si>
  <si>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</si>
  <si>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</si>
  <si>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</si>
  <si>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</si>
  <si>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</si>
  <si>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</si>
  <si>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</si>
  <si>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</si>
  <si>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</si>
  <si>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</si>
  <si>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</si>
  <si>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</si>
  <si>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</si>
  <si>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</si>
  <si>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</si>
  <si>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</si>
  <si>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</si>
  <si>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</si>
  <si>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</si>
  <si>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</si>
  <si>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</si>
  <si>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</si>
  <si>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</si>
  <si>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</si>
  <si>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</si>
  <si>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</si>
  <si>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</si>
  <si>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</si>
  <si>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</si>
  <si>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</si>
  <si>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</si>
  <si>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</si>
  <si>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</si>
  <si>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</si>
  <si>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</si>
  <si>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</si>
  <si>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</si>
  <si>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</si>
  <si>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</si>
  <si>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</si>
  <si>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</si>
  <si>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</si>
  <si>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</si>
  <si>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</si>
  <si>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</si>
  <si>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</si>
  <si>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</si>
  <si>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</si>
  <si>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</si>
  <si>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</si>
  <si>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</si>
  <si>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</si>
  <si>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</si>
  <si>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</si>
  <si>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</si>
  <si>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</si>
  <si>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</si>
  <si>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</si>
  <si>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</si>
  <si>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</si>
  <si>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</si>
  <si>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</si>
  <si>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</si>
  <si>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</si>
  <si>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</si>
  <si>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</si>
  <si>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</si>
  <si>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</si>
  <si>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</si>
  <si>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</si>
  <si>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</si>
  <si>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</si>
  <si>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</si>
  <si>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</si>
  <si>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</si>
  <si>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</si>
  <si>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</si>
  <si>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</si>
  <si>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</si>
  <si>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</si>
  <si>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</si>
  <si>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</si>
  <si>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</si>
  <si>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</si>
  <si>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</si>
  <si>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</si>
  <si>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</si>
  <si>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</si>
  <si>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</si>
  <si>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</si>
  <si>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</si>
  <si>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</si>
  <si>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</si>
  <si>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</si>
  <si>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</si>
  <si>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</si>
  <si>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</si>
  <si>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</si>
  <si>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</si>
  <si>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</si>
  <si>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</si>
  <si>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</si>
  <si>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</si>
  <si>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</si>
  <si>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</si>
  <si>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</si>
  <si>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</si>
  <si>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</si>
  <si>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</si>
  <si>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</si>
  <si>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</si>
  <si>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</si>
  <si>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</si>
  <si>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</si>
  <si>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</si>
  <si>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</si>
  <si>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</si>
  <si>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</si>
  <si>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</si>
  <si>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</si>
  <si>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</si>
  <si>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</si>
  <si>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</si>
  <si>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</si>
  <si>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</si>
  <si>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</si>
  <si>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</si>
  <si>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</si>
  <si>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</si>
  <si>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</si>
  <si>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</si>
  <si>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</si>
  <si>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</si>
  <si>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</si>
  <si>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</si>
  <si>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</si>
  <si>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</si>
  <si>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</si>
  <si>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</si>
  <si>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</si>
  <si>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</si>
  <si>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</si>
  <si>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</si>
  <si>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</si>
  <si>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</si>
  <si>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</si>
  <si>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</si>
  <si>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</si>
  <si>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</si>
  <si>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</si>
  <si>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</si>
  <si>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</si>
  <si>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</si>
  <si>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</si>
  <si>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</si>
  <si>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</si>
  <si>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</si>
  <si>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</si>
  <si>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</si>
  <si>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</si>
  <si>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</si>
  <si>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</si>
  <si>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</si>
  <si>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</si>
  <si>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</si>
  <si>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</si>
  <si>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</si>
  <si>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</si>
  <si>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</si>
  <si>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</si>
  <si>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</si>
  <si>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</si>
  <si>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</si>
  <si>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</si>
  <si>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</si>
  <si>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</si>
  <si>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</si>
  <si>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</si>
  <si>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</si>
  <si>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</si>
  <si>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</si>
  <si>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</si>
  <si>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</si>
  <si>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</si>
  <si>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</si>
  <si>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</si>
  <si>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</si>
  <si>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</si>
  <si>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</si>
  <si>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</si>
  <si>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</si>
  <si>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</si>
  <si>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</si>
  <si>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</si>
  <si>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</si>
  <si>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</si>
  <si>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</si>
  <si>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</si>
  <si>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</si>
  <si>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</si>
  <si>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</si>
  <si>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</si>
  <si>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</si>
  <si>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</si>
  <si>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</si>
  <si>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</si>
  <si>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</si>
  <si>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</si>
  <si>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</si>
  <si>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</si>
  <si>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</si>
  <si>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</si>
  <si>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</si>
  <si>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</si>
  <si>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</si>
  <si>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</si>
  <si>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</si>
  <si>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</si>
  <si>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</si>
  <si>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</si>
  <si>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</si>
  <si>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</si>
  <si>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</si>
  <si>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</si>
  <si>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</si>
  <si>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</si>
  <si>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</si>
  <si>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</si>
  <si>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</si>
  <si>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</si>
  <si>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</si>
  <si>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</si>
  <si>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</si>
  <si>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</si>
  <si>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</si>
  <si>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</si>
  <si>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</si>
  <si>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</si>
  <si>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</si>
  <si>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</si>
  <si>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</si>
  <si>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</si>
  <si>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</si>
  <si>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</si>
  <si>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</si>
  <si>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</si>
  <si>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</si>
  <si>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</si>
  <si>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</si>
  <si>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</si>
  <si>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</si>
  <si>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</si>
  <si>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</si>
  <si>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</si>
  <si>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</si>
  <si>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</si>
  <si>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</si>
  <si>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</si>
  <si>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</si>
  <si>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</si>
  <si>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</si>
  <si>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</si>
  <si>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</si>
  <si>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</si>
  <si>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</si>
  <si>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</si>
  <si>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</si>
  <si>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</si>
  <si>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</si>
  <si>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</si>
  <si>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</si>
  <si>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</si>
  <si>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</si>
  <si>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</si>
  <si>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</si>
  <si>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</si>
  <si>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</si>
  <si>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</si>
  <si>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</si>
  <si>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</si>
  <si>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</si>
  <si>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</si>
  <si>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</si>
  <si>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</si>
  <si>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</si>
  <si>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</si>
  <si>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</si>
  <si>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</si>
  <si>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</si>
  <si>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</si>
  <si>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</si>
  <si>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</si>
  <si>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</si>
  <si>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</si>
  <si>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</si>
  <si>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</si>
  <si>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</si>
  <si>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</si>
  <si>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</si>
  <si>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</si>
  <si>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</si>
  <si>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</si>
  <si>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</si>
  <si>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</si>
  <si>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</si>
  <si>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</si>
  <si>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</si>
  <si>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</si>
  <si>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</si>
  <si>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</si>
  <si>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</si>
  <si>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</si>
  <si>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</si>
  <si>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</si>
  <si>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</si>
  <si>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</si>
  <si>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</si>
  <si>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</si>
  <si>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</si>
  <si>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</si>
  <si>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</si>
  <si>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</si>
  <si>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</si>
  <si>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</si>
  <si>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</si>
  <si>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</si>
  <si>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</si>
  <si>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</si>
  <si>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</si>
  <si>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</si>
  <si>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</si>
  <si>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</si>
  <si>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</si>
  <si>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</si>
  <si>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</si>
  <si>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</si>
  <si>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</si>
  <si>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</si>
  <si>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</si>
  <si>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</si>
  <si>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</si>
  <si>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</si>
  <si>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</si>
  <si>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</si>
  <si>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</si>
  <si>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</si>
  <si>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</si>
  <si>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</si>
  <si>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</si>
  <si>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</si>
  <si>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</si>
  <si>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</si>
  <si>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</si>
  <si>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</si>
  <si>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</si>
  <si>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</si>
  <si>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</si>
  <si>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</si>
  <si>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</si>
  <si>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</si>
  <si>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</si>
  <si>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</si>
  <si>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</si>
  <si>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</si>
  <si>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</si>
  <si>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</si>
  <si>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</si>
  <si>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</si>
  <si>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</si>
  <si>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</si>
  <si>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</si>
  <si>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</si>
  <si>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</si>
  <si>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</si>
  <si>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</si>
  <si>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</si>
  <si>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</si>
  <si>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</si>
  <si>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</si>
  <si>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</si>
  <si>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</si>
  <si>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</si>
  <si>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</si>
  <si>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</si>
  <si>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</si>
  <si>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</si>
  <si>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</si>
  <si>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</si>
  <si>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</si>
  <si>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</si>
  <si>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</si>
  <si>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</si>
  <si>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</si>
  <si>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</si>
  <si>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</si>
  <si>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</si>
  <si>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</si>
  <si>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</si>
  <si>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</si>
  <si>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</si>
  <si>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</si>
  <si>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</si>
  <si>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</si>
  <si>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</si>
  <si>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</si>
  <si>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</si>
  <si>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</si>
  <si>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</si>
  <si>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</si>
  <si>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</si>
  <si>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</si>
  <si>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</si>
  <si>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</si>
  <si>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</si>
  <si>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</si>
  <si>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</si>
  <si>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</si>
  <si>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</si>
  <si>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</si>
  <si>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</si>
  <si>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</si>
  <si>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</si>
  <si>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</si>
  <si>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</si>
  <si>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</si>
  <si>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</si>
  <si>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</si>
  <si>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</si>
  <si>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</si>
  <si>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</si>
  <si>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</si>
  <si>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</si>
  <si>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</si>
  <si>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</si>
  <si>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</si>
  <si>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</si>
  <si>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</si>
  <si>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</si>
  <si>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</si>
  <si>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</si>
  <si>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</si>
  <si>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</si>
  <si>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</si>
  <si>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</si>
  <si>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</si>
  <si>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</si>
  <si>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</si>
  <si>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</si>
  <si>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</si>
  <si>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</si>
  <si>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</si>
  <si>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</si>
  <si>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</si>
  <si>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</si>
  <si>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</si>
  <si>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</si>
  <si>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</si>
  <si>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</si>
  <si>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</si>
  <si>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</si>
  <si>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</si>
  <si>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</si>
  <si>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</si>
  <si>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</si>
  <si>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</si>
  <si>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</si>
  <si>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</si>
  <si>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</si>
  <si>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</si>
  <si>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</si>
  <si>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</si>
  <si>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</si>
  <si>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</si>
  <si>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</si>
  <si>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</si>
  <si>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</si>
  <si>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</si>
  <si>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</si>
  <si>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</si>
  <si>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</si>
  <si>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</si>
  <si>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</si>
  <si>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</si>
  <si>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</si>
  <si>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</si>
  <si>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</si>
  <si>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</si>
  <si>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</si>
  <si>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</si>
  <si>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</si>
  <si>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</si>
  <si>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</si>
  <si>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</si>
  <si>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</si>
  <si>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</si>
  <si>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</si>
  <si>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</si>
  <si>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</si>
  <si>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</si>
  <si>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</si>
  <si>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</si>
  <si>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</si>
  <si>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</si>
  <si>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</si>
  <si>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</si>
  <si>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</si>
  <si>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</si>
  <si>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</si>
  <si>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</si>
  <si>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</si>
  <si>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</si>
  <si>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</si>
  <si>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</si>
  <si>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</si>
  <si>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</si>
  <si>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</si>
  <si>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</si>
  <si>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</si>
  <si>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</si>
  <si>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</si>
  <si>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</si>
  <si>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</si>
  <si>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</si>
  <si>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</si>
  <si>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</si>
  <si>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</si>
  <si>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</si>
  <si>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</si>
  <si>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</si>
  <si>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</si>
  <si>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</si>
  <si>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</si>
  <si>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</si>
  <si>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</si>
  <si>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</si>
  <si>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</si>
  <si>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</si>
  <si>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</si>
  <si>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</si>
  <si>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</si>
  <si>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</si>
  <si>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</si>
  <si>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</si>
  <si>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</si>
  <si>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</si>
  <si>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</si>
  <si>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</si>
  <si>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</si>
  <si>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</si>
  <si>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</si>
  <si>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</si>
  <si>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</si>
  <si>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</si>
  <si>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</si>
  <si>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</si>
  <si>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</si>
  <si>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</si>
  <si>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</si>
  <si>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</si>
  <si>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</si>
  <si>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</si>
  <si>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</si>
  <si>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</si>
  <si>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</si>
  <si>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</si>
  <si>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</si>
  <si>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</si>
  <si>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</si>
  <si>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</si>
  <si>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</si>
  <si>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</si>
  <si>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</si>
  <si>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</si>
  <si>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</si>
  <si>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</si>
  <si>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</si>
  <si>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</si>
  <si>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</si>
  <si>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</si>
  <si>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</si>
  <si>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</si>
  <si>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</si>
  <si>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</si>
  <si>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</si>
  <si>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</si>
  <si>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</si>
  <si>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</si>
  <si>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</si>
  <si>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</si>
  <si>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</si>
  <si>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</si>
  <si>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</si>
  <si>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</si>
  <si>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</si>
  <si>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</si>
  <si>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</si>
  <si>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</si>
  <si>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</si>
  <si>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</si>
  <si>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</si>
  <si>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</si>
  <si>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</si>
  <si>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</si>
  <si>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</si>
  <si>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</si>
  <si>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</si>
  <si>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</si>
  <si>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</si>
  <si>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</si>
  <si>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</si>
  <si>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</si>
  <si>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</si>
  <si>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</si>
  <si>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</si>
  <si>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</si>
  <si>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</si>
  <si>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</si>
  <si>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</si>
  <si>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</si>
  <si>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</si>
  <si>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</si>
  <si>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</si>
  <si>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</si>
  <si>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</si>
  <si>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</si>
  <si>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</si>
  <si>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</si>
  <si>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</si>
  <si>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</si>
  <si>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</si>
  <si>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</si>
  <si>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</si>
  <si>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</si>
  <si>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</si>
  <si>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</si>
  <si>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</si>
  <si>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</si>
  <si>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</si>
  <si>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</si>
  <si>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</si>
  <si>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</si>
  <si>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</si>
  <si>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</si>
  <si>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</si>
  <si>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</si>
  <si>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</si>
  <si>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</si>
  <si>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</si>
  <si>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</si>
  <si>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</si>
  <si>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</si>
  <si>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</si>
  <si>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</si>
  <si>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</si>
  <si>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</si>
  <si>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</si>
  <si>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</si>
  <si>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</si>
  <si>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</si>
  <si>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</si>
  <si>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</si>
  <si>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</si>
  <si>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</si>
  <si>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</si>
  <si>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</si>
  <si>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</si>
  <si>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</si>
  <si>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</si>
  <si>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</si>
  <si>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</si>
  <si>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</si>
  <si>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</si>
  <si>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</si>
  <si>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</si>
  <si>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</si>
  <si>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</si>
  <si>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</si>
  <si>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</si>
  <si>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</si>
  <si>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</si>
  <si>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</si>
  <si>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</si>
  <si>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</si>
  <si>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</si>
  <si>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</si>
  <si>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</si>
  <si>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</si>
  <si>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</si>
  <si>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</si>
  <si>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</si>
  <si>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</si>
  <si>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</si>
  <si>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</si>
  <si>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</si>
  <si>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</si>
  <si>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</si>
  <si>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</si>
  <si>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</si>
  <si>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</si>
  <si>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</si>
  <si>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</si>
  <si>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</si>
  <si>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</si>
  <si>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</si>
  <si>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</si>
  <si>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</si>
  <si>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</si>
  <si>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</si>
  <si>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</si>
  <si>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</si>
  <si>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</si>
  <si>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</si>
  <si>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</si>
  <si>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</si>
  <si>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</si>
  <si>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</si>
  <si>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</si>
  <si>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</si>
  <si>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</si>
  <si>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</si>
  <si>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</si>
  <si>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</si>
  <si>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</si>
  <si>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</si>
  <si>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</si>
  <si>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</si>
  <si>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</si>
  <si>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</si>
  <si>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</si>
  <si>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</si>
  <si>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</si>
  <si>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</si>
  <si>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</si>
  <si>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</si>
  <si>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</si>
  <si>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</si>
  <si>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</si>
  <si>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</si>
  <si>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</si>
  <si>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</si>
  <si>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</si>
  <si>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</si>
  <si>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</si>
  <si>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</si>
  <si>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</si>
  <si>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</si>
  <si>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</si>
  <si>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</si>
  <si>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</si>
  <si>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</si>
  <si>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</si>
  <si>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</si>
  <si>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</si>
  <si>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</si>
  <si>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</si>
  <si>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</si>
  <si>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</si>
  <si>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</si>
  <si>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</si>
  <si>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</si>
  <si>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</si>
  <si>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</si>
  <si>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</si>
  <si>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</si>
  <si>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</si>
  <si>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</si>
  <si>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</si>
  <si>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</si>
  <si>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</si>
  <si>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</si>
  <si>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</si>
  <si>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</si>
  <si>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</si>
  <si>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</si>
  <si>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</si>
  <si>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</si>
  <si>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</si>
  <si>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</si>
  <si>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</si>
  <si>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</si>
  <si>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</si>
  <si>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</si>
  <si>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</si>
  <si>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</si>
  <si>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</si>
  <si>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</si>
  <si>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</si>
  <si>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</si>
  <si>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</si>
  <si>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</si>
  <si>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</si>
  <si>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</si>
  <si>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</si>
  <si>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</si>
  <si>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</si>
  <si>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</si>
  <si>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</si>
  <si>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</si>
  <si>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</si>
  <si>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</si>
  <si>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</si>
  <si>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</si>
  <si>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</si>
  <si>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</si>
  <si>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</si>
  <si>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</si>
  <si>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</si>
  <si>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</si>
  <si>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</si>
  <si>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</si>
  <si>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</si>
  <si>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</si>
  <si>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</si>
  <si>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</si>
  <si>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</si>
  <si>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</si>
  <si>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</si>
  <si>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</si>
  <si>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</si>
  <si>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</si>
  <si>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</si>
  <si>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</si>
  <si>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</si>
  <si>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</si>
  <si>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</si>
  <si>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</si>
  <si>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</si>
  <si>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</si>
  <si>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</si>
  <si>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</si>
  <si>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</si>
  <si>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</si>
  <si>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</si>
  <si>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</si>
  <si>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</si>
  <si>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</si>
  <si>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</si>
  <si>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</si>
  <si>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</si>
  <si>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</si>
  <si>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</si>
  <si>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</si>
  <si>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</si>
  <si>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PCM-20251030-00000566</t>
  </si>
  <si>
    <t>EM team need 120 mins</t>
  </si>
  <si>
    <t xml:space="preserve">NO PCM </t>
  </si>
  <si>
    <t>EM team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</si>
  <si>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</si>
  <si>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</si>
  <si>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</si>
  <si>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</si>
  <si>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</si>
  <si>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</si>
  <si>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</si>
  <si>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</si>
  <si>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</si>
  <si>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</si>
  <si>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</si>
  <si>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</si>
  <si>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</si>
  <si>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</si>
  <si>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</si>
  <si>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</si>
  <si>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</si>
  <si>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</si>
  <si>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</si>
  <si>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</si>
  <si>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</si>
  <si>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</si>
  <si>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</si>
  <si>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</si>
  <si>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</si>
  <si>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</si>
  <si>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</si>
  <si>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</si>
  <si>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</si>
  <si>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</si>
  <si>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</si>
  <si>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</si>
  <si>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</si>
  <si>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</si>
  <si>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</si>
  <si>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</si>
  <si>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</si>
  <si>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</si>
  <si>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</si>
  <si>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</si>
  <si>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</si>
  <si>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</si>
  <si>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</si>
  <si>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</si>
  <si>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</si>
  <si>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</si>
  <si>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</si>
  <si>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</si>
  <si>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</si>
  <si>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</si>
  <si>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</si>
  <si>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</si>
  <si>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</si>
  <si>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</si>
  <si>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</si>
  <si>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</si>
  <si>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</si>
  <si>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</si>
  <si>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</si>
  <si>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</si>
  <si>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</si>
  <si>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</si>
  <si>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</si>
  <si>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</si>
  <si>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</si>
  <si>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</si>
  <si>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</si>
  <si>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</si>
  <si>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</si>
  <si>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</si>
  <si>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</si>
  <si>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</si>
  <si>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</si>
  <si>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</si>
  <si>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</si>
  <si>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</si>
  <si>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</si>
  <si>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</si>
  <si>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</si>
  <si>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</si>
  <si>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</si>
  <si>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</si>
  <si>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</si>
  <si>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</si>
  <si>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</si>
  <si>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</si>
  <si>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PCM-20251030-00000467</t>
  </si>
  <si>
    <t>EM team on the way need 15 Min</t>
  </si>
  <si>
    <t>PCM-20251030-00000633</t>
  </si>
  <si>
    <t>EM team on the way need 120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</si>
  <si>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</si>
  <si>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</si>
  <si>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</si>
  <si>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</si>
  <si>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</si>
  <si>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</si>
  <si>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</si>
  <si>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</si>
  <si>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PCM-20251030-00000713</t>
  </si>
  <si>
    <t xml:space="preserve">EM team need 25 min </t>
  </si>
  <si>
    <t>PCM-20251030-00000532</t>
  </si>
  <si>
    <t>team on the way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</si>
</sst>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2" totalsRowShown="0" headerRowDxfId="174" dataDxfId="173" headerRowBorderDxfId="171" tableBorderDxfId="172" totalsRowBorderDxfId="170">
  <autoFilter ref="A1:L14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6" totalsRowShown="0" headerRowDxfId="48" dataDxfId="47" headerRowBorderDxfId="45" tableBorderDxfId="46" totalsRowBorderDxfId="44">
  <autoFilter ref="A1:L15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8" totalsRowShown="0" headerRowDxfId="15" dataDxfId="14" headerRowBorderDxfId="12" tableBorderDxfId="13">
  <autoFilter ref="A1:L5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2"/>
  <sheetViews>
    <sheetView workbookViewId="0">
      <selection activeCell="K9" sqref="K8:K9"/>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297.48229560185428</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0.86336041666800156</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4</v>
      </c>
      <c r="D4" s="170" t="s">
        <v>21634</v>
      </c>
      <c r="E4" s="135" t="s">
        <v>39021</v>
      </c>
      <c r="F4" s="136">
        <v>45960.373657407406</v>
      </c>
      <c r="G4" s="137">
        <f ca="1">IFERROR(NOW()-F4,"")</f>
        <v>5.7064120373979677E-2</v>
      </c>
      <c r="H4" s="136">
        <v>45960.365324074075</v>
      </c>
      <c r="I4" s="134" t="str">
        <f>IFERROR(VLOOKUP(D4,DB!A:F,6,0),"")</f>
        <v>SCECO</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12522</v>
      </c>
      <c r="E5" s="135" t="s">
        <v>39021</v>
      </c>
      <c r="F5" s="136">
        <v>45960.401388888888</v>
      </c>
      <c r="G5" s="137">
        <f ca="1">IFERROR(NOW()-F5,"")</f>
        <v>2.9332638892810792E-2</v>
      </c>
      <c r="H5" s="136">
        <v>45960.401388888888</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45960.43072152778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45960.43072152778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45960.43072152778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45960.43072152778</v>
      </c>
      <c r="H9" s="136"/>
      <c r="I9" s="134" t="str">
        <f>IFERROR(VLOOKUP(D9,DB!A:F,6,0),"")</f>
        <v/>
      </c>
      <c r="J9" s="134" t="str">
        <f>IFERROR(VLOOKUP(D9,DB!A:G,7,0),"")</f>
        <v/>
      </c>
      <c r="K9" s="138"/>
      <c r="L9" s="139" t="str">
        <f>IFERROR(VLOOKUP(D9,DB!A:I,9,0),"")</f>
        <v/>
      </c>
    </row>
    <row r="10" spans="1:15" ht="15" customHeight="1">
      <c r="A10" s="145"/>
      <c r="B10" s="146" t="str">
        <f>IFERROR(VLOOKUP(D10,DB!A:K,11,0),"")</f>
        <v/>
      </c>
      <c r="C10" s="146"/>
      <c r="D10" s="146"/>
      <c r="E10" s="147"/>
      <c r="F10" s="148"/>
      <c r="G10" s="149">
        <f ca="1">IFERROR(NOW()-F10,"")</f>
        <v>45960.43072152778</v>
      </c>
      <c r="H10" s="148"/>
      <c r="I10" s="146" t="str">
        <f>IFERROR(VLOOKUP(D10,DB!A:F,6,0),"")</f>
        <v/>
      </c>
      <c r="J10" s="146" t="str">
        <f>IFERROR(VLOOKUP(D10,DB!A:G,7,0),"")</f>
        <v/>
      </c>
      <c r="K10" s="150"/>
      <c r="L10" s="151" t="str">
        <f>IFERROR(VLOOKUP(D10,DB!A:I,9,0),"")</f>
        <v/>
      </c>
    </row>
    <row r="11" spans="1:15" ht="15" customHeight="1">
      <c r="A11" s="133"/>
      <c r="B11" s="134" t="str">
        <f>IFERROR(VLOOKUP(D11,DB!A:K,11,0),"")</f>
        <v/>
      </c>
      <c r="C11" s="134"/>
      <c r="D11" s="134"/>
      <c r="E11" s="135"/>
      <c r="F11" s="136"/>
      <c r="G11" s="137">
        <f ca="1">IFERROR(NOW()-F11,"")</f>
        <v>45960.43072152778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45960.43072152778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45960.43072152778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45960.43072152778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45960.43072152778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45960.43072152778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45960.43072152778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80"/>
      <c r="E18" s="135"/>
      <c r="F18" s="136"/>
      <c r="G18" s="137">
        <f ca="1">IFERROR(NOW()-F18,"")</f>
        <v>45960.43072152778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45960.43072152778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45960.43072152778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45960.43072152778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45960.43072152778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45960.43072152778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45960.43072152778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45960.43072152778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45960.43072152778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45960.43072152778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45960.43072152778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45960.43072152778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45960.43072152778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45960.43072152778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45960.43072152778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45960.43072152778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45960.43072152778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45960.43072152778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45960.43072152778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45960.43072152778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45960.43072152778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45960.43072152778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45960.43072152778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45960.43072152778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45960.43072152778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45960.43072152778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45960.43072152778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45960.43072152778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45960.43072152778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45960.43072152778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45960.43072152778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45960.43072152778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45960.43072152778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45960.43072152778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45960.43072152778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45960.43072152778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45960.43072152778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45960.43072152778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45960.43072152778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45960.43072152778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45960.43072152778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45960.43072152778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45960.43072152778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45960.43072152778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45960.43072152778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45960.43072152778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45960.43072152778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45960.43072152778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45960.43072152778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45960.43072152778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45960.43072152778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45960.43072152778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45960.43072152778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45960.43072152778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45960.43072152778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45960.43072152778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45960.43072152778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45960.43072152778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45960.43072152778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45960.43072152778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45960.43072152778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45960.43072152778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45960.43072152778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45960.43072152778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45960.43072152778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45960.43072152778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45960.43072152778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45960.43072152778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45960.43072152778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45960.43072152778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45960.43072152778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45960.43072152778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45960.43072152778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45960.43072152778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45960.43072152778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45960.43072152778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45960.43072152778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45960.43072152778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45960.43072152778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45960.43072152778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45960.43072152778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45960.43072152778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45960.43072152778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45960.43072152778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45960.43072152778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45960.43072152778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45960.43072152778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45960.43072152778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45960.43072152778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45960.43072152778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45960.43072152778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45960.43072152778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45960.43072152778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45960.43072152778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45960.43072152778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45960.43072152778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45960.43072152778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45960.43072152778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45960.43072152778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45960.43072152778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45960.43072152778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45960.43072152778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45960.43072152778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45960.43072152778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45960.43072152778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45960.43072152778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45960.43072152778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45960.43072152778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45960.43072152778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45960.43072152778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45960.43072152778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45960.43072152778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45960.43072152778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45960.43072152778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45960.43072152778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45960.43072152778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45960.43072152778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45960.43072152778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45960.43072152778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45960.43072152778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45960.43072152778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45960.43072152778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45960.43072152778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45960.43072152778</v>
      </c>
      <c r="H141" s="136"/>
      <c r="I141" s="134" t="str">
        <f>IFERROR(VLOOKUP(D141,DB!A:F,6,0),"")</f>
        <v/>
      </c>
      <c r="J141" s="134" t="str">
        <f>IFERROR(VLOOKUP(D141,DB!A:G,7,0),"")</f>
        <v/>
      </c>
      <c r="K141" s="138"/>
      <c r="L141" s="139" t="str">
        <f>IFERROR(VLOOKUP(D141,DB!A:I,9,0),"")</f>
        <v/>
      </c>
    </row>
    <row r="142" spans="1:12" ht="15" customHeight="1">
      <c r="A142" s="145"/>
      <c r="B142" s="146" t="str">
        <f>IFERROR(VLOOKUP(D142,DB!A:K,11,0),"")</f>
        <v/>
      </c>
      <c r="C142" s="146"/>
      <c r="D142" s="146"/>
      <c r="E142" s="147"/>
      <c r="F142" s="148"/>
      <c r="G142" s="149">
        <f ca="1">IFERROR(NOW()-F142,"")</f>
        <v>45960.43072152778</v>
      </c>
      <c r="H142" s="148"/>
      <c r="I142" s="146" t="str">
        <f>IFERROR(VLOOKUP(D142,DB!A:F,6,0),"")</f>
        <v/>
      </c>
      <c r="J142" s="146" t="str">
        <f>IFERROR(VLOOKUP(D142,DB!A:G,7,0),"")</f>
        <v/>
      </c>
      <c r="K142" s="150"/>
      <c r="L142" s="151" t="str">
        <f>IFERROR(VLOOKUP(D142,DB!A:I,9,0),"")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135.43088356481894</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1.6886381944495952</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45960.43072152778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45960.43072152778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45960.43072152778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45960.43072152778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45960.43072152778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45960.43072152778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45960.43072152778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45960.43072152778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45960.43072152778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45960.43072152778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45960.43072152778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45960.43072152778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45960.43072152778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45960.43072152778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45960.43072152778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45960.43072152778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45960.43072152778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45960.43072152778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45960.43072152778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45960.43072152778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45960.43072152778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45960.43072152778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45960.43072152778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45960.43072152778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45960.43072152778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45960.43072152778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45960.43072152778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45960.43072152778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45960.43072152778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45960.43072152778</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45960.43072152778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45960.43072152778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45960.43072152778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45960.43072152778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45960.43072152778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45960.43072152778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45960.43072152778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45960.43072152778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45960.43072152778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45960.43072152778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45960.43072152778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45960.43072152778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45960.43072152778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45960.43072152778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45960.43072152778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45960.43072152778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45960.43072152778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45960.43072152778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45960.43072152778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45960.43072152778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45960.43072152778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45960.43072152778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45960.43072152778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45960.43072152778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45960.43072152778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45960.43072152778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45960.43072152778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45960.43072152778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45960.43072152778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45960.43072152778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45960.43072152778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45960.43072152778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45960.43072152778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45960.43072152778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45960.43072152778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45960.43072152778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45960.43072152778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45960.43072152778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45960.43072152778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45960.43072152778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45960.43072152778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45960.43072152778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45960.43072152778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45960.43072152778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45960.43072152778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45960.43072152778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45960.43072152778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45960.43072152778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45960.43072152778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45960.43072152778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45960.43072152778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45960.43072152778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45960.43072152778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45960.43072152778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45960.43072152778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45960.43072152778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45960.43072152778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45960.43072152778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45960.43072152778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45960.43072152778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45960.43072152778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45960.43072152778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45960.43072152778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45960.43072152778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45960.43072152778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45960.43072152778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45960.43072152778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45960.43072152778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45960.43072152778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45960.43072152778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45960.43072152778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45960.43072152778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45960.43072152778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45960.43072152778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45960.43072152778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45960.43072152778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45960.43072152778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45960.43072152778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45960.43072152778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45960.43072152778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45960.43072152778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45960.43072152778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45960.43072152778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45960.43072152778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45960.43072152778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45960.43072152778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45960.43072152778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45960.43072152778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45960.43072152778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45960.43072152778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45960.43072152778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45960.43072152778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45960.43072152778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45960.43072152778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45960.43072152778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45960.43072152778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45960.43072152778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45960.43072152778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45960.43072152778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45960.43072152778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45960.43072152778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45960.43072152778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45960.43072152778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45960.43072152778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45960.43072152778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45960.43072152778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45960.43072152778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45960.43072152778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45960.43072152778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45960.43072152778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45960.43072152778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45960.43072152778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45960.43072152778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45960.43072152778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45960.43072152778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45960.43072152778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45960.43072152778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45960.43072152778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45960.43072152778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45960.43072152778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45960.43072152778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45960.43072152778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45960.43072152778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45960.43072152778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45960.43072152778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45960.43072152778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45960.43072152778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45960.43072152778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45960.43072152778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45960.43072152778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45960.43072152778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45960.43072152778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45960.43072152778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45960.43072152778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45960.43072152778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45960.43072152778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45960.43072152778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45960.43072152778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45960.43072152778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45960.43072152778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45960.43072152778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45960.43072152778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45960.43072152778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45960.43072152778</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45960.43072152778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45960.43072152778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45960.43072152778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45960.43072152778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45960.43072152778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45960.43072152778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45960.43072152778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45960.43072152778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45960.43072152778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45960.43072152778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45960.43072152778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45960.43072152778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45960.43072152778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45960.43072152778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45960.43072152778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45960.43072152778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45960.43072152778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45960.43072152778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45960.43072152778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45960.43072152778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45960.43072152778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45960.43072152778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45960.43072152778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45960.43072152778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45960.43072152778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45960.43072152778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45960.43072152778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45960.43072152778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45960.43072152778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45960.43072152778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45960.43072152778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45960.43072152778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45960.43072152778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45960.43072152778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45960.43072152778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45960.43072152778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45960.43072152778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45960.43072152778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45960.43072152778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45960.43072152778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45960.43072152778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45960.43072152778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45960.43072152778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45960.43072152778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45960.43072152778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45960.43072152778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45960.43072152778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45960.43072152778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45960.43072152778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45960.43072152778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45960.43072152778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45960.43072152778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45960.43072152778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45960.43072152778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45960.43072152778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45960.43072152778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45960.43072152778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45960.43072152778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45960.43072152778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45960.43072152778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45960.43072152778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45960.43072152778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45960.43072152778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45960.43072152778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45960.43072152778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45960.43072152778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45960.43072152778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45960.43072152778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45960.43072152778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45960.43072152778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45960.43072152778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45960.43072152778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45960.43072152778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45960.43072152778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45960.43072152778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45960.43072152778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45960.43072152778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45960.43072152778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45960.43072152778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45960.43072152778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45960.43072152778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45960.43072152778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45960.43072152778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45960.43072152778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45960.43072152778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45960.43072152778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45960.43072152778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45960.43072152778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45960.43072152778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45960.43072152778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45960.43072152778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45960.43072152778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45960.43072152778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45960.43072152778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45960.43072152778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45960.43072152778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45960.43072152778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45960.43072152778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45960.43072152778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45960.43072152778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45960.43072152778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45960.43072152778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45960.43072152778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45960.43072152778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45960.43072152778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45960.43072152778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45960.43072152778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45960.43072152778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45960.43072152778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45960.43072152778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45960.43072152778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45960.43072152778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45960.43072152778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45960.43072152778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45960.43072152778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45960.43072152778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45960.43072152778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45960.43072152778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45960.43072152778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45960.43072152778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45960.43072152778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45960.43072152778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45960.43072152778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45960.43072152778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45960.43072152778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45960.43072152778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45960.43072152778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45960.43072152778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45960.43072152778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45960.43072152778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45960.43072152778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45960.43072152778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45960.43072152778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45960.43072152778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45960.43072152778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45960.43072152778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45960.43072152778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45960.43072152778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45960.43072152778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45960.43072152778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45960.43072152778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45960.43072152778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45960.43072152778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45960.43072152778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45960.43072152778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45960.43072152778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45960.43072152778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45960.43072152778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45960.43072152778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45960.43072152778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45960.43072152778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45960.43072152778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45960.43072152778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45960.43072152778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45960.43072152778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45960.43072152778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45960.43072152778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45960.43072152778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45960.43072152778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45960.43072152778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45960.43072152778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45960.43072152778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45960.43072152778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45960.43072152778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45960.43072152778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45960.43072152778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45960.43072152778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45960.43072152778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45960.43072152778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45960.43072152778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45960.43072152778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45960.43072152778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45960.43072152778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45960.43072152778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45960.43072152778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45960.43072152778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45960.43072152778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45960.43072152778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45960.43072152778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45960.43072152778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45960.43072152778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45960.43072152778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45960.43072152778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45960.43072152778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45960.43072152778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45960.43072152778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45960.43072152778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45960.43072152778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45960.43072152778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45960.43072152778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45960.43072152778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45960.43072152778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45960.43072152778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45960.43072152778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45960.43072152778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45960.43072152778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45960.43072152778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45960.43072152778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45960.43072152778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45960.43072152778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45960.43072152778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45960.43072152778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45960.43072152778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45960.43072152778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45960.43072152778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45960.43072152778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45960.43072152778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45960.43072152778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45960.43072152778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45960.43072152778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45960.43072152778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45960.43072152778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45960.43072152778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45960.43072152778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45960.43072152778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45960.43072152778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45960.43072152778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45960.43072152778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45960.43072152778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45960.43072152778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45960.43072152778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45960.43072152778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45960.43072152778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45960.43072152778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45960.43072152778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45960.43072152778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45960.43072152778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45960.43072152778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45960.43072152778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45960.43072152778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45960.43072152778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45960.43072152778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45960.43072152778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45960.43072152778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45960.43072152778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45960.43072152778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45960.43072152778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45960.43072152778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45960.43072152778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45960.43072152778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45960.43072152778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45960.43072152778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45960.43072152778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45960.43072152778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45960.43072152778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45960.43072152778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45960.43072152778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45960.43072152778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45960.43072152778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45960.43072152778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45960.43072152778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45960.43072152778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45960.43072152778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45960.43072152778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45960.43072152778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45960.43072152778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45960.43072152778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45960.43072152778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45960.43072152778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45960.43072152778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45960.43072152778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45960.43072152778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45960.43072152778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45960.43072152778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45960.43072152778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45960.43072152778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45960.43072152778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45960.43072152778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45960.43072152778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45960.43072152778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45960.43072152778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45960.43072152778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45960.43072152778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45960.43072152778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45960.43072152778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45960.43072152778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45960.43072152778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45960.43072152778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45960.43072152778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45960.43072152778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45960.43072152778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45960.43072152778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45960.43072152778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45960.43072152778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45960.43072152778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45960.43072152778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45960.43072152778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45960.43072152778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45960.43072152778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45960.43072152778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45960.43072152778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45960.43072152778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45960.43072152778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45960.43072152778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45960.43072152778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45960.43072152778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45960.43072152778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45960.43072152778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45960.43072152778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45960.43072152778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45960.43072152778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45960.43072152778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45960.43072152778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45960.43072152778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45960.43072152778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45960.43072152778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45960.43072152778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45960.43072152778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45960.43072152778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45960.43072152778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45960.43072152778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45960.43072152778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45960.43072152778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45960.43072152778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45960.43072152778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45960.43072152778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45960.43072152778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45960.43072152778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45960.43072152778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45960.43072152778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45960.43072152778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45960.43072152778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45960.43072152778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45960.43072152778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45960.43072152778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45960.43072152778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45960.43072152778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45960.43072152778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45960.43072152778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45960.43072152778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45960.43072152778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45960.43072152778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45960.43072152778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45960.43072152778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45960.43072152778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45960.43072152778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45960.43072152778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45960.43072152778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45960.43072152778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45960.43072152778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45960.43072152778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45960.43072152778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45960.43072152778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45960.43072152778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45960.43072152778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45960.43072152778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45960.43072152778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45960.43072152778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45960.43072152778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45960.43072152778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45960.43072152778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45960.43072152778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45960.43072152778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45960.43072152778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45960.43072152778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45960.43072152778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45960.43072152778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45960.43072152778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45960.43072152778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45960.43072152778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45960.43072152778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45960.43072152778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45960.43072152778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45960.43072152778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45960.43072152778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45960.43072152778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45960.43072152778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45960.43072152778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45960.43072152778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45960.43072152778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45960.43072152778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45960.43072152778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45960.43072152778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45960.43072152778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45960.43072152778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45960.43072152778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45960.43072152778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45960.43072152778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45960.43072152778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45960.43072152778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45960.43072152778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45960.43072152778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45960.43072152778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45960.43072152778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45960.43072152778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45960.43072152778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45960.43072152778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45960.43072152778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45960.43072152778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45960.43072152778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45960.43072152778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45960.43072152778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45960.43072152778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45960.43072152778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45960.43072152778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45960.43072152778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45960.43072152778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45960.43072152778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45960.43072152778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45960.43072152778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45960.43072152778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45960.43072152778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45960.43072152778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45960.43072152778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45960.43072152778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45960.43072152778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45960.43072152778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45960.43072152778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45960.43072152778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45960.43072152778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45960.43072152778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45960.43072152778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45960.43072152778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45960.43072152778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45960.43072152778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45960.43072152778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45960.43072152778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45960.43072152778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45960.43072152778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45960.43072152778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45960.43072152778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45960.43072152778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45960.43072152778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45960.43072152778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45960.43072152778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45960.43072152778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45960.43072152778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45960.43072152778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45960.43072152778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45960.43072152778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45960.43072152778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45960.43072152778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45960.43072152778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45960.43072152778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45960.43072152778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45960.43072152778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45960.43072152778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45960.43072152778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45960.43072152778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45960.43072152778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45960.43072152778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45960.43072152778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45960.43072152778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45960.43072152778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45960.43072152778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45960.43072152778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45960.43072152778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45960.43072152778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45960.43072152778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45960.43072152778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45960.43072152778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45960.43072152778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45960.43072152778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45960.43072152778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45960.43072152778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45960.43072152778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45960.43072152778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45960.43072152778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45960.43072152778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45960.43072152778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45960.43072152778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45960.43072152778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45960.43072152778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45960.43072152778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45960.43072152778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45960.43072152778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45960.43072152778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45960.43072152778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45960.43072152778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45960.43072152778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45960.43072152778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45960.43072152778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45960.43072152778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45960.43072152778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45960.43072152778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45960.43072152778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45960.43072152778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45960.43072152778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45960.43072152778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45960.43072152778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45960.43072152778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45960.43072152778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45960.43072152778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45960.43072152778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45960.43072152778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45960.43072152778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45960.43072152778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45960.43072152778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45960.43072152778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45960.43072152778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45960.43072152778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45960.43072152778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45960.43072152778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45960.43072152778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45960.43072152778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45960.43072152778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45960.43072152778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45960.43072152778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45960.43072152778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45960.43072152778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45960.43072152778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45960.43072152778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45960.43072152778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45960.43072152778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45960.43072152778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45960.43072152778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45960.43072152778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45960.43072152778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45960.43072152778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45960.43072152778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45960.43072152778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45960.43072152778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45960.43072152778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45960.43072152778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45960.43072152778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45960.43072152778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45960.43072152778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45960.43072152778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45960.43072152778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45960.43072152778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45960.43072152778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45960.43072152778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45960.43072152778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45960.43072152778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45960.43072152778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45960.43072152778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45960.43072152778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45960.43072152778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45960.43072152778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45960.43072152778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45960.43072152778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45960.43072152778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45960.43072152778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45960.43072152778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45960.43072152778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45960.43072152778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45960.43072152778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45960.43072152778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45960.43072152778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45960.43072152778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45960.43072152778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45960.43072152778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45960.43072152778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45960.43072152778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45960.43072152778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45960.43072152778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45960.43072152778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45960.43072152778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45960.43072152778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45960.43072152778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45960.43072152778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45960.43072152778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45960.43072152778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45960.43072152778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45960.43072152778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45960.43072152778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45960.43072152778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45960.43072152778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45960.43072152778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45960.43072152778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45960.43072152778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45960.43072152778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45960.43072152778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45960.43072152778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45960.43072152778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45960.43072152778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45960.43072152778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45960.43072152778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45960.43072152778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45960.43072152778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45960.43072152778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45960.43072152778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45960.43072152778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45960.43072152778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45960.43072152778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45960.43072152778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45960.43072152778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45960.43072152778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45960.43072152778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45960.43072152778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45960.43072152778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45960.43072152778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45960.43072152778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45960.43072152778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45960.43072152778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45960.43072152778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45960.43072152778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45960.43072152778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45960.43072152778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45960.43072152778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45960.43072152778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45960.43072152778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45960.43072152778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45960.43072152778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45960.43072152778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45960.43072152778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45960.43072152778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45960.43072152778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45960.43072152778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45960.43072152778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45960.43072152778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45960.43072152778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45960.43072152778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45960.43072152778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45960.43072152778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45960.43072152778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45960.43072152778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45960.43072152778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45960.43072152778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45960.43072152778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45960.43072152778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45960.43072152778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45960.43072152778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45960.43072152778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45960.43072152778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45960.43072152778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45960.43072152778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45960.43072152778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45960.43072152778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45960.43072152778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45960.43072152778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45960.43072152778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45960.43072152778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45960.43072152778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45960.43072152778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45960.43072152778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45960.43072152778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45960.43072152778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45960.43072152778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45960.43072152778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45960.43072152778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45960.43072152778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45960.43072152778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45960.43072152778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45960.43072152778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45960.43072152778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45960.43072152778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45960.43072152778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45960.43072152778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45960.43072152778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45960.43072152778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45960.43072152778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45960.43072152778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45960.43072152778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45960.43072152778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45960.43072152778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45960.43072152778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45960.43072152778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45960.43072152778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45960.43072152778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45960.43072152778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45960.43072152778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45960.43072152778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45960.43072152778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45960.43072152778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45960.43072152778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45960.43072152778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45960.43072152778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45960.43072152778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45960.43072152778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45960.43072152778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45960.43072152778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45960.43072152778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45960.43072152778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45960.43072152778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45960.43072152778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45960.43072152778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45960.43072152778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45960.43072152778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45960.43072152778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45960.43072152778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45960.43072152778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45960.43072152778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45960.43072152778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45960.43072152778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45960.43072152778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45960.43072152778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45960.43072152778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45960.43072152778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45960.43072152778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45960.43072152778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45960.43072152778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45960.43072152778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45960.43072152778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45960.43072152778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45960.43072152778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45960.43072152778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45960.43072152778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45960.43072152778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45960.43072152778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45960.43072152778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45960.43072152778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45960.43072152778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45960.43072152778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45960.43072152778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45960.43072152778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45960.43072152778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45960.43072152778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45960.43072152778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45960.43072152778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45960.43072152778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45960.43072152778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45960.43072152778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45960.43072152778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45960.43072152778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45960.43072152778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45960.43072152778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45960.43072152778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45960.43072152778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45960.43072152778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45960.43072152778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45960.43072152778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45960.43072152778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45960.43072152778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45960.43072152778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45960.43072152778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45960.43072152778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45960.43072152778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45960.43072152778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45960.43072152778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45960.43072152778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45960.43072152778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45960.43072152778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45960.43072152778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45960.43072152778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45960.43072152778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45960.43072152778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45960.43072152778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45960.43072152778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45960.43072152778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45960.43072152778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45960.43072152778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45960.43072152778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45960.43072152778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45960.43072152778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45960.43072152778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45960.43072152778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45960.43072152778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45960.43072152778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45960.43072152778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45960.43072152778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45960.43072152778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45960.43072152778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45960.43072152778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45960.43072152778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45960.43072152778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45960.43072152778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45960.43072152778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45960.43072152778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45960.43072152778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45960.43072152778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45960.43072152778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45960.43072152778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45960.43072152778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45960.43072152778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45960.43072152778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45960.43072152778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45960.43072152778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45960.43072152778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45960.43072152778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45960.43072152778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45960.43072152778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45960.43072152778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45960.43072152778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45960.43072152778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45960.43072152778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45960.43072152778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45960.43072152778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45960.43072152778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45960.43072152778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45960.43072152778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45960.43072152778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45960.43072152778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45960.43072152778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45960.43072152778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45960.43072152778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45960.43072152778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45960.43072152778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45960.43072152778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45960.43072152778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45960.43072152778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45960.43072152778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45960.43072152778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45960.43072152778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45960.43072152778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45960.43072152778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45960.43072152778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45960.43072152778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45960.43072152778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45960.43072152778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45960.43072152778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45960.43072152778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45960.43072152778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45960.43072152778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45960.43072152778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45960.43072152778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45960.43072152778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45960.43072152778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45960.43072152778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45960.43072152778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45960.43072152778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45960.43072152778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45960.43072152778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45960.43072152778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45960.43072152778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45960.43072152778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45960.43072152778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45960.43072152778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45960.43072152778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45960.43072152778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45960.43072152778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45960.43072152778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45960.43072152778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45960.43072152778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45960.43072152778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45960.43072152778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45960.43072152778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45960.43072152778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45960.43072152778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45960.43072152778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45960.43072152778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45960.43072152778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45960.43072152778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45960.43072152778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45960.43072152778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45960.43072152778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45960.43072152778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45960.43072152778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45960.43072152778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45960.43072152778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45960.43072152778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45960.43072152778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45960.43072152778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45960.43072152778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45960.43072152778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45960.43072152778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45960.43072152778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45960.43072152778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45960.43072152778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45960.43072152778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45960.43072152778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45960.43072152778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45960.43072152778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45960.43072152778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45960.43072152778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45960.43072152778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45960.43072152778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45960.43072152778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45960.43072152778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45960.43072152778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45960.43072152778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45960.43072152778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45960.43072152778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45960.43072152778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45960.43072152778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45960.43072152778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45960.43072152778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45960.43072152778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45960.43072152778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45960.43072152778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45960.43072152778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45960.43072152778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45960.43072152778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45960.43072152778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45960.43072152778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45960.43072152778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45960.43072152778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45960.43072152778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45960.43072152778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45960.43072152778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45960.43072152778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45960.43072152778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45960.43072152778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45960.43072152778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45960.43072152778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45960.43072152778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45960.43072152778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45960.43072152778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45960.43072152778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45960.43072152778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45960.43072152778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45960.43072152778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45960.43072152778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45960.43072152778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45960.43072152778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45960.43072152778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45960.43072152778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45960.43072152778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45960.43072152778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45960.43072152778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45960.43072152778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45960.43072152778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45960.43072152778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45960.43072152778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45960.43072152778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45960.43072152778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45960.43072152778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45960.43072152778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45960.43072152778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45960.43072152778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45960.43072152778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45960.43072152778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45960.43072152778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45960.43072152778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45960.43072152778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45960.43072152778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45960.43072152778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45960.43072152778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45960.43072152778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45960.43072152778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45960.43072152778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45960.43072152778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45960.43072152778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45960.43072152778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45960.43072152778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45960.43072152778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45960.43072152778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45960.43072152778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45960.43072152778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45960.43072152778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45960.43072152778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45960.43072152778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45960.43072152778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45960.43072152778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45960.43072152778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45960.43072152778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45960.43072152778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45960.43072152778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45960.43072152778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45960.43072152778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45960.43072152778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45960.43072152778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45960.43072152778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45960.43072152778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45960.43072152778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45960.43072152778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45960.43072152778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45960.43072152778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45960.43072152778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45960.43072152778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45960.43072152778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45960.43072152778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45960.43072152778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45960.43072152778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45960.43072152778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45960.43072152778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45960.43072152778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45960.43072152778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45960.43072152778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45960.43072152778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45960.43072152778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45960.43072152778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45960.43072152778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45960.43072152778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45960.43072152778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45960.43072152778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45960.43072152778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45960.43072152778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45960.43072152778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45960.43072152778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45960.43072152778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45960.43072152778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45960.43072152778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45960.43072152778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45960.43072152778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45960.43072152778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45960.43072152778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45960.43072152778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45960.43072152778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45960.43072152778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45960.43072152778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45960.43072152778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45960.43072152778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45960.43072152778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45960.43072152778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45960.43072152778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45960.43072152778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45960.43072152778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45960.43072152778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45960.43072152778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45960.43072152778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45960.43072152778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45960.43072152778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45960.43072152778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45960.43072152778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45960.43072152778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45960.43072152778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45960.43072152778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45960.43072152778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45960.43072152778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45960.43072152778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45960.43072152778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45960.43072152778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45960.43072152778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45960.43072152778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45960.43072152778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45960.43072152778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45960.43072152778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45960.43072152778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45960.43072152778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45960.43072152778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45960.43072152778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45960.43072152778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45960.43072152778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45960.43072152778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45960.43072152778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45960.43072152778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45960.43072152778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45960.43072152778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45960.43072152778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45960.43072152778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45960.43072152778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45960.43072152778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45960.43072152778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45960.43072152778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45960.43072152778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45960.43072152778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45960.43072152778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45960.43072152778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45960.43072152778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45960.43072152778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45960.43072152778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45960.43072152778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45960.43072152778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45960.43072152778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45960.43072152778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45960.43072152778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45960.43072152778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45960.43072152778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45960.43072152778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45960.43072152778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45960.43072152778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45960.43072152778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45960.43072152778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45960.43072152778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45960.43072152778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45960.43072152778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45960.43072152778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45960.43072152778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45960.43072152778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45960.43072152778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45960.43072152778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45960.43072152778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45960.43072152778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45960.43072152778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45960.43072152778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45960.43072152778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45960.43072152778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45960.43072152778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45960.43072152778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45960.43072152778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45960.43072152778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45960.43072152778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45960.43072152778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45960.43072152778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45960.43072152778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45960.43072152778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45960.43072152778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45960.43072152778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45960.43072152778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45960.43072152778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45960.43072152778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45960.43072152778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45960.43072152778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45960.43072152778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45960.43072152778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45960.43072152778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45960.43072152778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45960.43072152778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45960.43072152778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45960.43072152778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45960.43072152778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45960.43072152778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45960.43072152778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45960.43072152778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45960.43072152778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45960.43072152778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45960.43072152778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45960.43072152778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45960.43072152778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45960.43072152778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45960.43072152778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45960.43072152778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45960.43072152778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45960.43072152778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45960.43072152778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45960.43072152778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45960.43072152778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45960.43072152778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45960.43072152778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45960.43072152778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45960.43072152778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45960.43072152778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256.95000393518421</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4</v>
      </c>
      <c r="D3" s="94" t="s">
        <v>34818</v>
      </c>
      <c r="E3" s="98" t="s">
        <v>39021</v>
      </c>
      <c r="F3" s="123">
        <v>45960.326701388891</v>
      </c>
      <c r="G3" s="124">
        <f ca="1">IFERROR(NOW()-F3,"")</f>
        <v>0.10402013888960937</v>
      </c>
      <c r="H3" s="123">
        <v>45960.320763888885</v>
      </c>
      <c r="I3" s="119" t="str">
        <f>IFERROR(VLOOKUP(D3,DB!A:F,6,0),"")</f>
        <v>SCECO</v>
      </c>
      <c r="J3" s="119" t="str">
        <f>IFERROR(VLOOKUP(D3,DB!A:G,7,0),"")</f>
        <v>Vandalized</v>
      </c>
      <c r="K3" s="125" t="s">
        <v>39116</v>
      </c>
      <c r="L3" s="121" t="str">
        <f>IFERROR(VLOOKUP(D3,DB!A:I,9,0),"")</f>
        <v>Latis</v>
      </c>
    </row>
    <row r="4" spans="1:16" ht="15" customHeight="1">
      <c r="A4" s="119" t="s">
        <v>39117</v>
      </c>
      <c r="B4" s="119" t="str">
        <f>IFERROR(VLOOKUP(D4,DB!A:K,11,0),"")</f>
        <v>R4</v>
      </c>
      <c r="C4" s="120">
        <v>1</v>
      </c>
      <c r="D4" s="121" t="s">
        <v>35072</v>
      </c>
      <c r="E4" s="98" t="s">
        <v>39021</v>
      </c>
      <c r="F4" s="123">
        <v>45960.396087962959</v>
      </c>
      <c r="G4" s="124">
        <f ca="1">IFERROR(NOW()-F4,"")</f>
        <v>3.4633564820978791E-2</v>
      </c>
      <c r="H4" s="123">
        <v>45960.38758101852</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94" t="s">
        <v>36061</v>
      </c>
      <c r="E5" s="98" t="s">
        <v>39021</v>
      </c>
      <c r="F5" s="123"/>
      <c r="G5" s="124">
        <f ca="1">IFERROR(NOW()-F5,"")</f>
        <v>45960.43072152778</v>
      </c>
      <c r="H5" s="123">
        <v>45960.387592592589</v>
      </c>
      <c r="I5" s="119" t="str">
        <f>IFERROR(VLOOKUP(D5,DB!A:F,6,0),"")</f>
        <v>SCECO</v>
      </c>
      <c r="J5" s="119" t="str">
        <f>IFERROR(VLOOKUP(D5,DB!A:G,7,0),"")</f>
        <v>Dead</v>
      </c>
      <c r="K5" s="125" t="s">
        <v>39120</v>
      </c>
      <c r="L5" s="121" t="str">
        <f>IFERROR(VLOOKUP(D5,DB!A:I,9,0),"")</f>
        <v>Latis</v>
      </c>
    </row>
    <row r="6" spans="1:16" ht="15" customHeight="1">
      <c r="A6" s="119"/>
      <c r="B6" s="119" t="str">
        <f>IFERROR(VLOOKUP(D6,DB!A:K,11,0),"")</f>
        <v/>
      </c>
      <c r="C6" s="120"/>
      <c r="D6" s="94"/>
      <c r="E6" s="98"/>
      <c r="F6" s="123"/>
      <c r="G6" s="124">
        <f ca="1">IFERROR(NOW()-F6,"")</f>
        <v>45960.43072152778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45960.43072152778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45960.43072152778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45960.43072152778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45960.43072152778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45960.43072152778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45960.43072152778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45960.43072152778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45960.43072152778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45960.43072152778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45960.43072152778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45960.43072152778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45960.43072152778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45960.43072152778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45960.43072152778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45960.43072152778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45960.43072152778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45960.43072152778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45960.43072152778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45960.43072152778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45960.43072152778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45960.43072152778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45960.43072152778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45960.43072152778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45960.43072152778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45960.43072152778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45960.43072152778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45960.43072152778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45960.43072152778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45960.43072152778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45960.43072152778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45960.43072152778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45960.43072152778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45960.43072152778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45960.43072152778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45960.43072152778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45960.43072152778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45960.43072152778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45960.43072152778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45960.43072152778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45960.43072152778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45960.43072152778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45960.43072152778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45960.43072152778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45960.43072152778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45960.43072152778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45960.43072152778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45960.43072152778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45960.43072152778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45960.43072152778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45960.43072152778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45960.43072152778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45960.43072152778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45960.43072152778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45960.43072152778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45960.43072152778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45960.43072152778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45960.43072152778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45960.43072152778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45960.43072152778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45960.43072152778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45960.43072152778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45960.43072152778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45960.43072152778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45960.43072152778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45960.43072152778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45960.43072152778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45960.43072152778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45960.43072152778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45960.43072152778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45960.43072152778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45960.43072152778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45960.43072152778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45960.43072152778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45960.43072152778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45960.43072152778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45960.43072152778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45960.43072152778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45960.43072152778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45960.43072152778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45960.43072152778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45960.43072152778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45960.43072152778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45960.43072152778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45960.43072152778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45960.43072152778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45960.43072152778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45960.43072152778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45960.43072152778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45960.43072152778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45960.43072152778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45960.43072152778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45960.43072152778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45960.43072152778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45960.43072152778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45960.43072152778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45960.43072152778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45960.43072152778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45960.43072152778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45960.43072152778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45960.43072152778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45960.43072152778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45960.43072152778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45960.43072152778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45960.43072152778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45960.43072152778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45960.43072152778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45960.43072152778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45960.43072152778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45960.43072152778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45960.43072152778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45960.43072152778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45960.43072152778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45960.43072152778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45960.43072152778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45960.43072152778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45960.43072152778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45960.43072152778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45960.43072152778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45960.43072152778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45960.43072152778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45960.43072152778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45960.43072152778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45960.43072152778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45960.43072152778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45960.43072152778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45960.43072152778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45960.43072152778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45960.43072152778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45960.43072152778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45960.43072152778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45960.43072152778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45960.43072152778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45960.43072152778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45960.43072152778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45960.43072152778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45960.43072152778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45960.43072152778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45960.43072152778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45960.43072152778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45960.43072152778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45960.43072152778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45960.43072152778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45960.43072152778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45960.43072152778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45960.43072152778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45960.43072152778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45960.43072152778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45960.43072152778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45960.43072152778</v>
      </c>
      <c r="H155" s="123"/>
      <c r="I155" s="119" t="str">
        <f>IFERROR(VLOOKUP(D155,DB!A:F,6,0),"")</f>
        <v/>
      </c>
      <c r="J155" s="119" t="str">
        <f>IFERROR(VLOOKUP(D155,DB!A:G,7,0),"")</f>
        <v/>
      </c>
      <c r="K155" s="125"/>
      <c r="L155" s="121" t="str">
        <f>IFERROR(VLOOKUP(D155,DB!A:I,9,0),"")</f>
        <v/>
      </c>
    </row>
    <row r="156" spans="1:12" ht="15" customHeight="1">
      <c r="A156" s="126"/>
      <c r="B156" s="126" t="str">
        <f>IFERROR(VLOOKUP(D156,DB!A:K,11,0),"")</f>
        <v/>
      </c>
      <c r="C156" s="127"/>
      <c r="D156" s="128"/>
      <c r="E156" s="129"/>
      <c r="F156" s="130"/>
      <c r="G156" s="131">
        <f ca="1">IFERROR(NOW()-F156,"")</f>
        <v>45960.43072152778</v>
      </c>
      <c r="H156" s="130"/>
      <c r="I156" s="126" t="str">
        <f>IFERROR(VLOOKUP(D156,DB!A:F,6,0),"")</f>
        <v/>
      </c>
      <c r="J156" s="126" t="str">
        <f>IFERROR(VLOOKUP(D156,DB!A:G,7,0),"")</f>
        <v/>
      </c>
      <c r="K156" s="132"/>
      <c r="L156" s="128" t="str">
        <f>IFERROR(VLOOKUP(D156,DB!A:I,9,0),"")</f>
        <v/>
      </c>
    </row>
  </sheetData>
  <dataValidations count="2">
    <dataValidation allowBlank="1" showInputMessage="1" showErrorMessage="1" sqref="E1" xr:uid="{A4F81451-56CC-4543-9497-104C4E44EE4B}"/>
    <dataValidation type="list" allowBlank="1" showInputMessage="1" showErrorMessage="1" sqref="E2:E4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5"/>
  <sheetViews>
    <sheetView tabSelected="1" workbookViewId="0">
      <selection activeCell="K16" sqref="K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68.598661342592095</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34.24184421296377</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11.769610416668002</v>
      </c>
      <c r="H4" s="153">
        <v>45948.661111111112</v>
      </c>
      <c r="I4" s="152" t="str">
        <f>IFERROR(VLOOKUP(D4,DB!A:F,6,0),"")</f>
        <v>SCECO</v>
      </c>
      <c r="J4" s="152" t="str">
        <f>IFERROR(VLOOKUP(D4,DB!A:G,7,0),"")</f>
        <v>Dead</v>
      </c>
      <c r="K4" s="152" t="s">
        <v>39126</v>
      </c>
      <c r="L4" s="152" t="str">
        <f>IFERROR(VLOOKUP(D4,DB!A:I,9,0),"")</f>
        <v>Latis</v>
      </c>
    </row>
    <row r="5" spans="1:13" ht="15">
      <c r="A5" s="152" t="s">
        <v>39127</v>
      </c>
      <c r="B5" s="152" t="str">
        <f>IFERROR(VLOOKUP(D5,DB!A:K,11,0),"")</f>
        <v>R5</v>
      </c>
      <c r="C5" s="152">
        <v>2</v>
      </c>
      <c r="D5" s="152" t="s">
        <v>38440</v>
      </c>
      <c r="E5" s="152" t="s">
        <v>39021</v>
      </c>
      <c r="F5" s="153">
        <v>45960.422962962963</v>
      </c>
      <c r="G5" s="154">
        <f ca="1">IFERROR(NOW()-F5,"")</f>
        <v>7.7585648177773692E-3</v>
      </c>
      <c r="H5" s="153">
        <v>45960.415694444448</v>
      </c>
      <c r="I5" s="152" t="str">
        <f>IFERROR(VLOOKUP(D5,DB!A:F,6,0),"")</f>
        <v>Generator-SG</v>
      </c>
      <c r="J5" s="152" t="str">
        <f>IFERROR(VLOOKUP(D5,DB!A:G,7,0),"")</f>
        <v>Dead</v>
      </c>
      <c r="K5" s="152" t="s">
        <v>39128</v>
      </c>
      <c r="L5" s="152" t="str">
        <f>IFERROR(VLOOKUP(D5,DB!A:I,9,0),"")</f>
        <v>Latis</v>
      </c>
    </row>
    <row r="6" spans="1:13" ht="15">
      <c r="A6" s="152"/>
      <c r="B6" s="152" t="str">
        <f>IFERROR(VLOOKUP(D6,DB!A:K,11,0),"")</f>
        <v/>
      </c>
      <c r="C6" s="152"/>
      <c r="D6"/>
      <c r="E6" s="152"/>
      <c r="F6" s="153"/>
      <c r="G6" s="154">
        <f ca="1">IFERROR(NOW()-F6,"")</f>
        <v>45960.43072152778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45960.43072152778</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45960.43072152778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45960.43072152778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45960.43072152778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45960.43072152778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45960.43072152778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45960.43072152778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45960.43072152778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45960.43072152778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45960.43072152778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45960.43072152778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45960.43072152778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45960.43072152778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45960.43072152778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45960.43072152778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45960.43072152778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45960.43072152778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45960.43072152778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45960.43072152778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45960.43072152778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45960.43072152778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45960.43072152778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45960.43072152778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45960.43072152778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45960.43072152778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45960.43072152778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45960.43072152778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45960.43072152778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45960.43072152778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45960.43072152778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45960.43072152778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45960.43072152778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45960.43072152778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45960.43072152778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45960.43072152778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45960.43072152778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45960.43072152778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45960.43072152778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45960.43072152778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45960.43072152778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45960.43072152778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45960.43072152778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45960.43072152778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45960.43072152778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45960.43072152778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45960.43072152778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45960.43072152778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45960.43072152778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45960.43072152778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45960.43072152778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45960.43072152778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45960.43072152778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45960.43072152778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45960.43072152778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45960.43072152778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45960.43072152778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45960.43072152778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45960.43072152778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45960.43072152778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45960.43072152778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45960.43072152778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45960.43072152778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45960.43072152778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45960.43072152778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45960.43072152778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45960.43072152778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45960.43072152778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45960.43072152778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45960.43072152778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45960.43072152778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45960.43072152778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45960.43072152778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45960.43072152778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45960.43072152778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45960.43072152778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45960.43072152778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45960.43072152778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45960.43072152778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45960.43072152778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45960.43072152778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45960.43072152778</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45960.43072152778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45960.43072152778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45960.43072152778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45960.43072152778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45960.43072152778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45960.43072152778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45960.43072152778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45960.43072152778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45960.43072152778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45960.43072152778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45960.43072152778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45960.43072152778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45960.43072152778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45960.43072152778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45960.43072152778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45960.43072152778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45960.43072152778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45960.43072152778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45960.43072152778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45960.43072152778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45960.43072152778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45960.43072152778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45960.43072152778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45960.43072152778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45960.43072152778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45960.43072152778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45960.43072152778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45960.43072152778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45960.43072152778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45960.43072152778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45960.43072152778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45960.43072152778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45960.43072152778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45960.43072152778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45960.43072152778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45960.43072152778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45960.43072152778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45960.43072152778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45960.43072152778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45960.43072152778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45960.43072152778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45960.43072152778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45960.43072152778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45960.43072152778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45960.43072152778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45960.43072152778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45960.43072152778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45960.43072152778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45960.43072152778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45960.43072152778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45960.43072152778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45960.43072152778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45960.43072152778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45960.43072152778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45960.43072152778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45960.43072152778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45960.43072152778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45960.43072152778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45960.43072152778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45960.43072152778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45960.43072152778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45960.43072152778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45960.43072152778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45960.43072152778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45960.43072152778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45960.43072152778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45960.43072152778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45960.43072152778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45960.43072152778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45960.43072152778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45960.43072152778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45960.43072152778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45960.43072152778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45960.43072152778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45960.43072152778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45960.43072152778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45960.43072152778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45960.43072152778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45960.43072152778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45960.43072152778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45960.43072152778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45960.43072152778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45960.43072152778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45960.43072152778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45960.43072152778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45960.43072152778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45960.43072152778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45960.43072152778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45960.43072152778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45960.43072152778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45960.43072152778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45960.43072152778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45960.43072152778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45960.43072152778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45960.43072152778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45960.43072152778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45960.43072152778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45960.43072152778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45960.43072152778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45960.43072152778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45960.43072152778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45960.43072152778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45960.43072152778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45960.43072152778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45960.43072152778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45960.43072152778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45960.43072152778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45960.43072152778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45960.43072152778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45960.43072152778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45960.43072152778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45960.43072152778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45960.43072152778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45960.43072152778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45960.43072152778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45960.43072152778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45960.43072152778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45960.43072152778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45960.43072152778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45960.43072152778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45960.43072152778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45960.43072152778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45960.43072152778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45960.43072152778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45960.43072152778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45960.43072152778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45960.43072152778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45960.43072152778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45960.43072152778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45960.43072152778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45960.43072152778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45960.43072152778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45960.43072152778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45960.43072152778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45960.43072152778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45960.43072152778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45960.43072152778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45960.43072152778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45960.43072152778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45960.43072152778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45960.43072152778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45960.43072152778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45960.43072152778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45960.43072152778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45960.43072152778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45960.43072152778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45960.43072152778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45960.43072152778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45960.43072152778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45960.43072152778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45960.43072152778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45960.43072152778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45960.43072152778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45960.43072152778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45960.43072152778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45960.43072152778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45960.43072152778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45960.43072152778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45960.43072152778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45960.43072152778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45960.43072152778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45960.43072152778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45960.43072152778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45960.43072152778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45960.43072152778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45960.43072152778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45960.43072152778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45960.43072152778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45960.43072152778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45960.43072152778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45960.43072152778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45960.43072152778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45960.43072152778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45960.43072152778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45960.43072152778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45960.43072152778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45960.43072152778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45960.43072152778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45960.43072152778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45960.43072152778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45960.43072152778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45960.43072152778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45960.43072152778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45960.43072152778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45960.43072152778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45960.43072152778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45960.43072152778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45960.43072152778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45960.43072152778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45960.43072152778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45960.43072152778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45960.43072152778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45960.43072152778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45960.43072152778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45960.43072152778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45960.43072152778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45960.43072152778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45960.43072152778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45960.43072152778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45960.43072152778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45960.43072152778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45960.43072152778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45960.43072152778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45960.43072152778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45960.43072152778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45960.43072152778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45960.43072152778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45960.43072152778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45960.43072152778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45960.43072152778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45960.43072152778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45960.43072152778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45960.43072152778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45960.43072152778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45960.43072152778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45960.43072152778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45960.43072152778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45960.43072152778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45960.43072152778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45960.43072152778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45960.43072152778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45960.43072152778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45960.43072152778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45960.43072152778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45960.43072152778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45960.43072152778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45960.43072152778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45960.43072152778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45960.43072152778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45960.43072152778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45960.43072152778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45960.43072152778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45960.43072152778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45960.43072152778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45960.43072152778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45960.43072152778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45960.43072152778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45960.43072152778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45960.43072152778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45960.43072152778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45960.43072152778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45960.43072152778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45960.43072152778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45960.43072152778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45960.43072152778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45960.43072152778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45960.43072152778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45960.43072152778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45960.43072152778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45960.43072152778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45960.43072152778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45960.43072152778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45960.43072152778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45960.43072152778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45960.43072152778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45960.43072152778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45960.43072152778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45960.43072152778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45960.43072152778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45960.43072152778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45960.43072152778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45960.43072152778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45960.43072152778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45960.43072152778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45960.43072152778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45960.43072152778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45960.43072152778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45960.43072152778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45960.43072152778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45960.43072152778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45960.43072152778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45960.43072152778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45960.43072152778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45960.43072152778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45960.43072152778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45960.43072152778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45960.43072152778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45960.43072152778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45960.43072152778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45960.43072152778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45960.43072152778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45960.43072152778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45960.43072152778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45960.43072152778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45960.43072152778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45960.43072152778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45960.43072152778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45960.43072152778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45960.43072152778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45960.43072152778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45960.43072152778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45960.43072152778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45960.43072152778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45960.43072152778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45960.43072152778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45960.43072152778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45960.43072152778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45960.43072152778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45960.43072152778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45960.43072152778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45960.43072152778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45960.43072152778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45960.43072152778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45960.43072152778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45960.43072152778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45960.43072152778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45960.43072152778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45960.43072152778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45960.43072152778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45960.43072152778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45960.43072152778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45960.43072152778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45960.43072152778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45960.43072152778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45960.43072152778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45960.43072152778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45960.43072152778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45960.43072152778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45960.43072152778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45960.43072152778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45960.43072152778</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3" ht="15"/>
    <row r="1284" ht="15"/>
    <row r="1288" ht="15"/>
    <row r="1295"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8"/>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2</v>
      </c>
      <c r="D2" s="103" t="s">
        <v>30964</v>
      </c>
      <c r="E2" s="106" t="s">
        <v>39021</v>
      </c>
      <c r="F2" s="107">
        <v>45960.357314814813</v>
      </c>
      <c r="G2" s="77">
        <f ca="1">IFERROR(NOW()-F2,"-")</f>
        <v>7.3406712966971099E-2</v>
      </c>
      <c r="H2" s="107">
        <v>45960.357314814813</v>
      </c>
      <c r="I2" s="103" t="str">
        <f>IFERROR(VLOOKUP(D2,DB!A:F,6,0),"")</f>
        <v>SCECO</v>
      </c>
      <c r="J2" s="102" t="str">
        <f>IFERROR(VLOOKUP(D2,DB!A:G,7,0),"")</f>
        <v>Dead</v>
      </c>
      <c r="K2" s="108" t="s">
        <v>39130</v>
      </c>
      <c r="L2" s="109" t="str">
        <f>IFERROR(VLOOKUP(D2,DB!A:I,9,0),"")</f>
        <v>Latis</v>
      </c>
    </row>
    <row r="3" spans="1:16383" ht="31.5" customHeight="1">
      <c r="A3" s="104"/>
      <c r="B3" s="103" t="str">
        <f>IFERROR(VLOOKUP(D3,DB!A:K,11,0),"")</f>
        <v/>
      </c>
      <c r="C3" s="105"/>
      <c r="D3" s="103"/>
      <c r="E3" s="106"/>
      <c r="F3" s="107"/>
      <c r="G3" s="77">
        <f ca="1">IFERROR(NOW()-F3,"-")</f>
        <v>45960.43072152778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45960.43072152778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45960.43072152778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45960.43072152778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45960.43072152778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45960.43072152778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45960.43072152778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45960.43072152778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45960.43072152778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45960.43072152778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45960.43072152778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45960.43072152778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45960.43072152778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45960.43072152778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45960.43072152778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45960.43072152778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45960.43072152778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45960.43072152778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45960.43072152778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45960.43072152778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45960.43072152778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45960.43072152778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45960.43072152778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45960.43072152778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45960.43072152778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45960.43072152778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45960.43072152778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45960.43072152778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45960.43072152778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45960.43072152778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45960.43072152778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45960.43072152778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45960.43072152778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45960.43072152778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45960.43072152778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45960.43072152778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45960.43072152778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45960.43072152778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45960.43072152778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45960.43072152778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45960.43072152778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45960.43072152778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45960.43072152778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45960.43072152778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45960.43072152778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45960.43072152778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45960.43072152778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45960.43072152778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45960.43072152778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45960.43072152778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45960.43072152778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45960.43072152778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45960.43072152778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45960.43072152778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45960.43072152778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45960.43072152778</v>
      </c>
      <c r="H58" s="107"/>
      <c r="I58" s="103" t="str">
        <f>IFERROR(VLOOKUP(D58,DB!A:F,6,0),"")</f>
        <v/>
      </c>
      <c r="J58" s="102" t="str">
        <f>IFERROR(VLOOKUP(D58,DB!A:G,7,0),"")</f>
        <v/>
      </c>
      <c r="K58" s="108"/>
      <c r="L58" s="109" t="str">
        <f>IFERROR(VLOOKUP(D58,DB!A:I,9,0),"")</f>
        <v/>
      </c>
    </row>
  </sheetData>
  <dataValidations count="2">
    <dataValidation allowBlank="1" showInputMessage="1" showErrorMessage="1" sqref="E1" xr:uid="{380493DB-286A-4683-AF55-C78F04945A49}"/>
    <dataValidation type="list" allowBlank="1" showInputMessage="1" showErrorMessage="1" sqref="E2:E5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2025-10-30T07:21:16Z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