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506" documentId="13_ncr:1_{F6CB121F-512D-4AA6-A0C1-0FB36C537598}" xr6:coauthVersionLast="47" xr6:coauthVersionMax="47" xr10:uidLastSave="{5F7D02E3-832C-4A60-B786-54728D448E4A}"/>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23" i="1"/>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3" i="4"/>
  <c r="I3" i="4"/>
  <c r="J3" i="4"/>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alcChain>
</file>

<file path=xl/sharedStrings.xml><?xml version="1.0" encoding="utf-8"?>
<sst xmlns="http://schemas.openxmlformats.org/spreadsheetml/2006/main" count="179020" uniqueCount="39102">
  <si>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</si>
  <si>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</si>
  <si>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</si>
  <si>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</si>
  <si>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</si>
  <si>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</si>
  <si>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</si>
  <si>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</si>
  <si>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</si>
  <si>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</si>
  <si>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</si>
  <si>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</si>
  <si>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</si>
  <si>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</si>
  <si>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</si>
  <si>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</si>
  <si>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</si>
  <si>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</si>
  <si>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</si>
  <si>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</si>
  <si>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</si>
  <si>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</si>
  <si>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</si>
  <si>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</si>
  <si>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</si>
  <si>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</si>
  <si>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</si>
  <si>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</si>
  <si>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</si>
  <si>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</si>
  <si>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</si>
  <si>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</si>
  <si>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</si>
  <si>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</si>
  <si>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</si>
  <si>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</si>
  <si>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</si>
  <si>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</si>
  <si>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</si>
  <si>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</si>
  <si>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</si>
  <si>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</si>
  <si>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</si>
  <si>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</si>
  <si>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</si>
  <si>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</si>
  <si>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</si>
  <si>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</si>
  <si>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</si>
  <si>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</si>
  <si>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</si>
  <si>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</si>
  <si>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</si>
  <si>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</si>
  <si>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</si>
  <si>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</si>
  <si>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</si>
  <si>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</si>
  <si>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</si>
  <si>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</si>
  <si>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</si>
  <si>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</si>
  <si>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</si>
  <si>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</si>
  <si>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</si>
  <si>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</si>
  <si>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</si>
  <si>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</si>
  <si>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</si>
  <si>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</si>
  <si>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</si>
  <si>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</si>
  <si>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</si>
  <si>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</si>
  <si>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</si>
  <si>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</si>
  <si>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</si>
  <si>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</si>
  <si>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</si>
  <si>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</si>
  <si>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</si>
  <si>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</si>
  <si>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</si>
  <si>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</si>
  <si>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</si>
  <si>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</si>
  <si>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</si>
  <si>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</si>
  <si>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</si>
  <si>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</si>
  <si>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</si>
  <si>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</si>
  <si>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</si>
  <si>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</si>
  <si>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</si>
  <si>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</si>
  <si>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</si>
  <si>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</si>
  <si>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</si>
  <si>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</si>
  <si>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</si>
  <si>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</si>
  <si>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</si>
  <si>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</si>
  <si>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</si>
  <si>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</si>
  <si>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</si>
  <si>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</si>
  <si>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</si>
  <si>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</si>
  <si>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</si>
  <si>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</si>
  <si>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</si>
  <si>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</si>
  <si>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</si>
  <si>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</si>
  <si>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</si>
  <si>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</si>
  <si>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</si>
  <si>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</si>
  <si>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</si>
  <si>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</si>
  <si>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</si>
  <si>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</si>
  <si>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</si>
  <si>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</si>
  <si>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</si>
  <si>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</si>
  <si>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</si>
  <si>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</si>
  <si>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</si>
  <si>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</si>
  <si>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</si>
  <si>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</si>
  <si>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</si>
  <si>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</si>
  <si>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</si>
  <si>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</si>
  <si>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</si>
  <si>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</si>
  <si>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</si>
  <si>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</si>
  <si>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</si>
  <si>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</si>
  <si>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</si>
  <si>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</si>
  <si>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</si>
  <si>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</si>
  <si>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</si>
  <si>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</si>
  <si>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</si>
  <si>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</si>
  <si>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</si>
  <si>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</si>
  <si>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</si>
  <si>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</si>
  <si>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</si>
  <si>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</si>
  <si>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</si>
  <si>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</si>
  <si>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</si>
  <si>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</si>
  <si>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</si>
  <si>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</si>
  <si>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</si>
  <si>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</si>
  <si>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</si>
  <si>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</si>
  <si>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</si>
  <si>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</si>
  <si>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</si>
  <si>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</si>
  <si>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</si>
  <si>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</si>
  <si>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</si>
  <si>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</si>
  <si>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</si>
  <si>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</si>
  <si>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</si>
  <si>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</si>
  <si>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</si>
  <si>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</si>
  <si>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</si>
  <si>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</si>
  <si>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</si>
  <si>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</si>
  <si>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</si>
  <si>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</si>
  <si>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</si>
  <si>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</si>
  <si>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</si>
  <si>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</si>
  <si>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</si>
  <si>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</si>
  <si>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</si>
  <si>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</si>
  <si>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</si>
  <si>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</si>
  <si>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</si>
  <si>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</si>
  <si>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</si>
  <si>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</si>
  <si>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</si>
  <si>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</si>
  <si>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</si>
  <si>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</si>
  <si>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</si>
  <si>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</si>
  <si>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</si>
  <si>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</si>
  <si>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</si>
  <si>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</si>
  <si>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</si>
  <si>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</si>
  <si>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</si>
  <si>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</si>
  <si>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</si>
  <si>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</si>
  <si>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</si>
  <si>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</si>
  <si>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</si>
  <si>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</si>
  <si>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</si>
  <si>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</si>
  <si>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</si>
  <si>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</si>
  <si>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</si>
  <si>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</si>
  <si>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</si>
  <si>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</si>
  <si>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</si>
  <si>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</si>
  <si>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</si>
  <si>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</si>
  <si>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</si>
  <si>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</si>
  <si>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</si>
  <si>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</si>
  <si>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</si>
  <si>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</si>
  <si>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</si>
  <si>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</si>
  <si>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</si>
  <si>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</si>
  <si>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</si>
  <si>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</si>
  <si>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</si>
  <si>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</si>
  <si>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</si>
  <si>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</si>
  <si>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</si>
  <si>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</si>
  <si>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</si>
  <si>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</si>
  <si>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</si>
  <si>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</si>
  <si>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</si>
  <si>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</si>
  <si>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</si>
  <si>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</si>
  <si>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</si>
  <si>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</si>
  <si>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</si>
  <si>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</si>
  <si>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</si>
  <si>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</si>
  <si>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</si>
  <si>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</si>
  <si>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</si>
  <si>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</si>
  <si>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</si>
  <si>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</si>
  <si>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</si>
  <si>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</si>
  <si>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</si>
  <si>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</si>
  <si>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</si>
  <si>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</si>
  <si>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</si>
  <si>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</si>
  <si>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</si>
  <si>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</si>
  <si>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</si>
  <si>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</si>
  <si>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</si>
  <si>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</si>
  <si>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</si>
  <si>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</si>
  <si>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</si>
  <si>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</si>
  <si>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</si>
  <si>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</si>
  <si>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</si>
  <si>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</si>
  <si>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</si>
  <si>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</si>
  <si>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</si>
  <si>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</si>
  <si>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</si>
  <si>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</si>
  <si>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</si>
  <si>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</si>
  <si>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</si>
  <si>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</si>
  <si>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</si>
  <si>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</si>
  <si>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</si>
  <si>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</si>
  <si>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</si>
  <si>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</si>
  <si>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</si>
  <si>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</si>
  <si>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</si>
  <si>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</si>
  <si>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</si>
  <si>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</si>
  <si>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</si>
  <si>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</si>
  <si>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</si>
  <si>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</si>
  <si>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</si>
  <si>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</si>
  <si>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</si>
  <si>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</si>
  <si>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</si>
  <si>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</si>
  <si>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</si>
  <si>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</si>
  <si>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</si>
  <si>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</si>
  <si>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</si>
  <si>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</si>
  <si>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</si>
  <si>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</si>
  <si>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</si>
  <si>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</si>
  <si>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</si>
  <si>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</si>
  <si>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</si>
  <si>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</si>
  <si>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</si>
  <si>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</si>
  <si>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</si>
  <si>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</si>
  <si>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</si>
  <si>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</si>
  <si>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</si>
  <si>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</si>
  <si>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</si>
  <si>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</si>
  <si>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</si>
  <si>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</si>
  <si>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</si>
  <si>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</si>
  <si>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</si>
  <si>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</si>
  <si>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</si>
  <si>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</si>
  <si>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</si>
  <si>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</si>
  <si>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</si>
  <si>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</si>
  <si>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</si>
  <si>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</si>
  <si>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</si>
  <si>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</si>
  <si>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</si>
  <si>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</si>
  <si>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</si>
  <si>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</si>
  <si>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</si>
  <si>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</si>
  <si>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</si>
  <si>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</si>
  <si>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</si>
  <si>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</si>
  <si>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</si>
  <si>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</si>
  <si>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</si>
  <si>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</si>
  <si>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</si>
  <si>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</si>
  <si>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</si>
  <si>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</si>
  <si>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</si>
  <si>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</si>
  <si>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</si>
  <si>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</si>
  <si>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</si>
  <si>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</si>
  <si>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</si>
  <si>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</si>
  <si>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</si>
  <si>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</si>
  <si>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</si>
  <si>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</si>
  <si>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</si>
  <si>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</si>
  <si>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</si>
  <si>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</si>
  <si>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</si>
  <si>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</si>
  <si>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</si>
  <si>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</si>
  <si>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</si>
  <si>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</si>
  <si>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</si>
  <si>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</si>
  <si>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</si>
  <si>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</si>
  <si>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</si>
  <si>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</si>
  <si>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</si>
  <si>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</si>
  <si>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</si>
  <si>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</si>
  <si>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</si>
  <si>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</si>
  <si>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</si>
  <si>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</si>
  <si>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</si>
  <si>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</si>
  <si>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</si>
  <si>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</si>
  <si>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</si>
  <si>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</si>
  <si>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</si>
  <si>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</si>
  <si>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</si>
  <si>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</si>
  <si>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</si>
  <si>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</si>
  <si>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</si>
  <si>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</si>
  <si>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</si>
  <si>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</si>
  <si>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</si>
  <si>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</si>
  <si>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</si>
  <si>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</si>
  <si>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</si>
  <si>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</si>
  <si>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</si>
  <si>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</si>
  <si>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</si>
  <si>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</si>
  <si>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</si>
  <si>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</si>
  <si>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</si>
  <si>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</si>
  <si>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</si>
  <si>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</si>
  <si>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</si>
  <si>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</si>
  <si>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</si>
  <si>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</si>
  <si>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</si>
  <si>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</si>
  <si>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</si>
  <si>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</si>
  <si>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</si>
  <si>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</si>
  <si>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</si>
  <si>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</si>
  <si>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</si>
  <si>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</si>
  <si>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</si>
  <si>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</si>
  <si>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</si>
  <si>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</si>
  <si>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</si>
  <si>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</si>
  <si>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</si>
  <si>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</si>
  <si>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</si>
  <si>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</si>
  <si>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</si>
  <si>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</si>
  <si>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</si>
  <si>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</si>
  <si>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</si>
  <si>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</si>
  <si>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</si>
  <si>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</si>
  <si>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</si>
  <si>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</si>
  <si>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</si>
  <si>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</si>
  <si>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</si>
  <si>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</si>
  <si>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</si>
  <si>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</si>
  <si>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</si>
  <si>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</si>
  <si>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</si>
  <si>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</si>
  <si>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</si>
  <si>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</si>
  <si>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</si>
  <si>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</si>
  <si>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</si>
  <si>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</si>
  <si>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</si>
  <si>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</si>
  <si>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</si>
  <si>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</si>
  <si>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</si>
  <si>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</si>
  <si>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</si>
  <si>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</si>
  <si>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</si>
  <si>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</si>
  <si>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</si>
  <si>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</si>
  <si>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</si>
  <si>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</si>
  <si>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</si>
  <si>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</si>
  <si>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</si>
  <si>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</si>
  <si>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</si>
  <si>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</si>
  <si>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</si>
  <si>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</si>
  <si>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</si>
  <si>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</si>
  <si>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</si>
  <si>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</si>
  <si>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</si>
  <si>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</si>
  <si>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</si>
  <si>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</si>
  <si>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</si>
  <si>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</si>
  <si>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</si>
  <si>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</si>
  <si>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</si>
  <si>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</si>
  <si>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</si>
  <si>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</si>
  <si>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</si>
  <si>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</si>
  <si>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</si>
  <si>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</si>
  <si>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</si>
  <si>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</si>
  <si>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</si>
  <si>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</si>
  <si>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</si>
  <si>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</si>
  <si>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</si>
  <si>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</si>
  <si>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</si>
  <si>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</si>
  <si>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</si>
  <si>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</si>
  <si>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</si>
  <si>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</si>
  <si>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</si>
  <si>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</si>
  <si>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</si>
  <si>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</si>
  <si>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</si>
  <si>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</si>
  <si>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</si>
  <si>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</si>
  <si>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</si>
  <si>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</si>
  <si>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</si>
  <si>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</si>
  <si>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</si>
  <si>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</si>
  <si>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</si>
  <si>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</si>
  <si>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</si>
  <si>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</si>
  <si>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</si>
  <si>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</si>
  <si>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</si>
  <si>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</si>
  <si>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</si>
  <si>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</si>
  <si>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</si>
  <si>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</si>
  <si>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</si>
  <si>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</si>
  <si>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</si>
  <si>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</si>
  <si>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</si>
  <si>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</si>
  <si>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</si>
  <si>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</si>
  <si>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</si>
  <si>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</si>
  <si>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</si>
  <si>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</si>
  <si>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</si>
  <si>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</si>
  <si>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</si>
  <si>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</si>
  <si>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</si>
  <si>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</si>
  <si>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</si>
  <si>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</si>
  <si>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</si>
  <si>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</si>
  <si>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</si>
  <si>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</si>
  <si>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</si>
  <si>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</si>
  <si>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</si>
  <si>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</si>
  <si>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</si>
  <si>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</si>
  <si>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</si>
  <si>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</si>
  <si>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</si>
  <si>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</si>
  <si>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</si>
  <si>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</si>
  <si>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</si>
  <si>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</si>
  <si>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</si>
  <si>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</si>
  <si>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</si>
  <si>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</si>
  <si>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</si>
  <si>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</si>
  <si>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</si>
  <si>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</si>
  <si>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</si>
  <si>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</si>
  <si>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</si>
  <si>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</si>
  <si>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</si>
  <si>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</si>
  <si>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</si>
  <si>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</si>
  <si>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</si>
  <si>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</si>
  <si>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</si>
  <si>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</si>
  <si>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</si>
  <si>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</si>
  <si>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</si>
  <si>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</si>
  <si>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</si>
  <si>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</si>
  <si>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</si>
  <si>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</si>
  <si>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</si>
  <si>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</si>
  <si>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</si>
  <si>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</si>
  <si>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</si>
  <si>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</si>
  <si>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</si>
  <si>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</si>
  <si>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</si>
  <si>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</si>
  <si>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</si>
  <si>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</si>
  <si>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</si>
  <si>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</si>
  <si>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</si>
  <si>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</si>
  <si>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</si>
  <si>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</si>
  <si>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</si>
  <si>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</si>
  <si>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</si>
  <si>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</si>
  <si>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</si>
  <si>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</si>
  <si>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</si>
  <si>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</si>
  <si>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</si>
  <si>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</si>
  <si>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</si>
  <si>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</si>
  <si>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</si>
  <si>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</si>
  <si>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</si>
  <si>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</si>
  <si>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</si>
  <si>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</si>
  <si>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</si>
  <si>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</si>
  <si>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</si>
  <si>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</si>
  <si>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</si>
  <si>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</si>
  <si>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</si>
  <si>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</si>
  <si>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</si>
  <si>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</si>
  <si>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</si>
  <si>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</si>
  <si>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</si>
  <si>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</si>
  <si>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</si>
  <si>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</si>
  <si>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</si>
  <si>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</si>
  <si>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</si>
  <si>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</si>
  <si>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</si>
  <si>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</si>
  <si>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</si>
  <si>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</si>
  <si>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</si>
  <si>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</si>
  <si>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</si>
  <si>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</si>
  <si>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</si>
  <si>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</si>
  <si>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</si>
  <si>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</si>
  <si>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</si>
  <si>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</si>
  <si>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</si>
  <si>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</si>
  <si>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</si>
  <si>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</si>
  <si>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</si>
  <si>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</si>
  <si>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</si>
  <si>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</si>
  <si>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</si>
  <si>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</si>
  <si>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</si>
  <si>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</si>
  <si>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</si>
  <si>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</si>
  <si>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</si>
  <si>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</si>
  <si>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</si>
  <si>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</si>
  <si>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</si>
  <si>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</si>
  <si>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</si>
  <si>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</si>
  <si>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</si>
  <si>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</si>
  <si>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</si>
  <si>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</si>
  <si>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</si>
  <si>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</si>
  <si>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</si>
  <si>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</si>
  <si>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</si>
  <si>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</si>
  <si>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</si>
  <si>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</si>
  <si>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</si>
  <si>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</si>
  <si>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</si>
  <si>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</si>
  <si>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</si>
  <si>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</si>
  <si>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</si>
  <si>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</si>
  <si>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</si>
  <si>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</si>
  <si>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</si>
  <si>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</si>
  <si>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</si>
  <si>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</si>
  <si>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</si>
  <si>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</si>
  <si>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</si>
  <si>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</si>
  <si>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</si>
  <si>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</si>
  <si>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</si>
  <si>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</si>
  <si>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</si>
  <si>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</si>
  <si>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</si>
  <si>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</si>
  <si>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</si>
  <si>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</si>
  <si>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</si>
  <si>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</si>
  <si>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</si>
  <si>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</si>
  <si>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</si>
  <si>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</si>
  <si>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</si>
  <si>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</si>
  <si>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</si>
  <si>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</si>
  <si>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</si>
  <si>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</si>
  <si>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</si>
  <si>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</si>
  <si>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</si>
  <si>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</si>
  <si>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</si>
  <si>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</si>
  <si>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</si>
  <si>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</si>
  <si>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</si>
  <si>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</si>
  <si>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</si>
  <si>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</si>
  <si>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</si>
  <si>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</si>
  <si>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</si>
  <si>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</si>
  <si>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</si>
  <si>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</si>
  <si>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</si>
  <si>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</si>
  <si>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</si>
  <si>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</si>
  <si>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</si>
  <si>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</si>
  <si>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</si>
  <si>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</si>
  <si>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</si>
  <si>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</si>
  <si>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</si>
  <si>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</si>
  <si>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</si>
  <si>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</si>
  <si>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</si>
  <si>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</si>
  <si>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</si>
  <si>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</si>
  <si>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</si>
  <si>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</si>
  <si>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</si>
  <si>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</si>
  <si>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</si>
  <si>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</si>
  <si>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</si>
  <si>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</si>
  <si>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</si>
  <si>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</si>
  <si>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</si>
  <si>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</si>
  <si>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</si>
  <si>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</si>
  <si>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</si>
  <si>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</si>
  <si>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</si>
  <si>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</si>
  <si>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</si>
  <si>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</si>
  <si>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</si>
  <si>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</si>
  <si>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</si>
  <si>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</si>
  <si>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</si>
  <si>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</si>
  <si>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</si>
  <si>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</si>
  <si>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</si>
  <si>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</si>
  <si>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</si>
  <si>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</si>
  <si>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</si>
  <si>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</si>
  <si>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</si>
  <si>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</si>
  <si>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</si>
  <si>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</si>
  <si>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</si>
  <si>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</si>
  <si>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</si>
  <si>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</si>
  <si>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</si>
  <si>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</si>
  <si>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</si>
  <si>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</si>
  <si>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</si>
  <si>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</si>
  <si>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</si>
  <si>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</si>
  <si>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</si>
  <si>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</si>
  <si>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</si>
  <si>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</si>
  <si>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</si>
  <si>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</si>
  <si>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</si>
  <si>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</si>
  <si>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</si>
  <si>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</si>
  <si>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</si>
  <si>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</si>
  <si>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</si>
  <si>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</si>
  <si>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</si>
  <si>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</si>
  <si>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</si>
  <si>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</si>
  <si>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</si>
  <si>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</si>
  <si>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</si>
  <si>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</si>
  <si>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</si>
  <si>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</si>
  <si>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</si>
  <si>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</si>
  <si>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</si>
  <si>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</si>
  <si>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</si>
  <si>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</si>
  <si>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</si>
  <si>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</si>
  <si>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</si>
  <si>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</si>
  <si>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</si>
  <si>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</si>
  <si>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</si>
  <si>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</si>
  <si>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</si>
  <si>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</si>
  <si>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</si>
  <si>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</si>
  <si>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</si>
  <si>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</si>
  <si>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</si>
  <si>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</si>
  <si>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</si>
  <si>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</si>
  <si>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</si>
  <si>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</si>
  <si>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</si>
  <si>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</si>
  <si>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</si>
  <si>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</si>
  <si>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</si>
  <si>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</si>
  <si>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</si>
  <si>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</si>
  <si>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</si>
  <si>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</si>
  <si>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</si>
  <si>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</si>
  <si>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</si>
  <si>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</si>
  <si>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</si>
  <si>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</si>
  <si>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</si>
  <si>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</si>
  <si>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</si>
  <si>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</si>
  <si>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</si>
  <si>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</si>
  <si>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</si>
  <si>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</si>
  <si>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</si>
  <si>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</si>
  <si>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</si>
  <si>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</si>
  <si>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</si>
  <si>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</si>
  <si>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</si>
  <si>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</si>
  <si>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</si>
  <si>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</si>
  <si>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</si>
  <si>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</si>
  <si>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</si>
  <si>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</si>
  <si>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</si>
  <si>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</si>
  <si>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</si>
  <si>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</si>
  <si>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</si>
  <si>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</si>
  <si>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</si>
  <si>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</si>
  <si>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</si>
  <si>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</si>
  <si>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</si>
  <si>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</si>
  <si>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</si>
  <si>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</si>
  <si>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</si>
  <si>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</si>
  <si>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</si>
  <si>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</si>
  <si>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</si>
  <si>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</si>
  <si>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</si>
  <si>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</si>
  <si>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</si>
  <si>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</si>
  <si>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</si>
  <si>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</si>
  <si>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</si>
  <si>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</si>
  <si>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</si>
  <si>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</si>
  <si>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</si>
  <si>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</si>
  <si>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</si>
  <si>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</si>
  <si>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</si>
  <si>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</si>
  <si>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</si>
  <si>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</si>
  <si>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</si>
  <si>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</si>
  <si>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</si>
  <si>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</si>
  <si>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</si>
  <si>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</si>
  <si>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</si>
  <si>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</si>
  <si>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</si>
  <si>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</si>
  <si>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</si>
  <si>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</si>
  <si>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</si>
  <si>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</si>
  <si>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</si>
  <si>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</si>
  <si>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</si>
  <si>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</si>
  <si>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</si>
  <si>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</si>
  <si>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</si>
  <si>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</si>
  <si>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</si>
  <si>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</si>
  <si>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</si>
  <si>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</si>
  <si>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</si>
  <si>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</si>
  <si>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</si>
  <si>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</si>
  <si>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</si>
  <si>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</si>
  <si>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</si>
  <si>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</si>
  <si>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</si>
  <si>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</si>
  <si>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</si>
  <si>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</si>
  <si>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</si>
  <si>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</si>
  <si>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</si>
  <si>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</si>
  <si>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</si>
  <si>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</si>
  <si>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</si>
  <si>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</si>
  <si>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</si>
  <si>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</si>
  <si>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</si>
  <si>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</si>
  <si>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</si>
  <si>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</si>
  <si>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</si>
  <si>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</si>
  <si>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</si>
  <si>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</si>
  <si>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</si>
  <si>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</si>
  <si>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</si>
  <si>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</si>
  <si>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</si>
  <si>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</si>
  <si>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</si>
  <si>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</si>
  <si>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</si>
  <si>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</si>
  <si>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</si>
  <si>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</si>
  <si>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</si>
  <si>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</si>
  <si>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</si>
  <si>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</si>
  <si>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</si>
  <si>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</si>
  <si>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</si>
  <si>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</si>
  <si>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</si>
  <si>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</si>
  <si>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</si>
  <si>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</si>
  <si>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</si>
  <si>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</si>
  <si>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</si>
  <si>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</si>
  <si>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</si>
  <si>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</si>
  <si>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</si>
  <si>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</si>
  <si>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</si>
  <si>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</si>
  <si>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</si>
  <si>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</si>
  <si>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</si>
  <si>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</si>
  <si>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</si>
  <si>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</si>
  <si>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</si>
  <si>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</si>
  <si>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</si>
  <si>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</si>
  <si>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</si>
  <si>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</si>
  <si>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</si>
  <si>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</si>
  <si>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</si>
  <si>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</si>
  <si>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</si>
  <si>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</si>
  <si>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</si>
  <si>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</si>
  <si>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</si>
  <si>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</si>
  <si>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</si>
  <si>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</si>
  <si>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</si>
  <si>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</si>
  <si>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</si>
  <si>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</si>
  <si>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</si>
  <si>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</si>
  <si>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</si>
  <si>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</si>
  <si>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</si>
  <si>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</si>
  <si>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</si>
  <si>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</si>
  <si>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</si>
  <si>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</si>
  <si>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</si>
  <si>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</si>
  <si>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</si>
  <si>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</si>
  <si>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</si>
  <si>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</si>
  <si>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</si>
  <si>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</si>
  <si>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</si>
  <si>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</si>
  <si>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</si>
  <si>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</si>
  <si>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</si>
  <si>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</si>
  <si>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</si>
  <si>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</si>
  <si>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</si>
  <si>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</si>
  <si>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</si>
  <si>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</si>
  <si>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</si>
  <si>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</si>
  <si>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</si>
  <si>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</si>
  <si>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</si>
  <si>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</si>
  <si>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</si>
  <si>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</si>
  <si>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</si>
  <si>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</si>
  <si>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</si>
  <si>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</si>
  <si>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</si>
  <si>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</si>
  <si>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</si>
  <si>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</si>
  <si>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</si>
  <si>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</si>
  <si>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</si>
  <si>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</si>
  <si>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</si>
  <si>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</si>
  <si>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</si>
  <si>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</si>
  <si>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</si>
  <si>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</si>
  <si>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</si>
  <si>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</si>
  <si>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</si>
  <si>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</si>
  <si>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</si>
  <si>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</si>
  <si>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</si>
  <si>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</si>
  <si>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</si>
  <si>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</si>
  <si>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</si>
  <si>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</si>
  <si>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</si>
  <si>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</si>
  <si>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</si>
  <si>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</si>
  <si>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</si>
  <si>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</si>
  <si>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</si>
  <si>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</si>
  <si>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</si>
  <si>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</si>
  <si>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</si>
  <si>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</si>
  <si>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</si>
  <si>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</si>
  <si>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</si>
  <si>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</si>
  <si>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</si>
  <si>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</si>
  <si>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</si>
  <si>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</si>
  <si>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</si>
  <si>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</si>
  <si>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</si>
  <si>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</si>
  <si>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</si>
  <si>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</si>
  <si>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</si>
  <si>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</si>
  <si>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</si>
  <si>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</si>
  <si>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</si>
  <si>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</si>
  <si>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</si>
  <si>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</si>
  <si>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</si>
  <si>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</si>
  <si>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</si>
  <si>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</si>
  <si>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</si>
  <si>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</si>
  <si>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</si>
  <si>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</si>
  <si>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</si>
  <si>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</si>
  <si>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</si>
  <si>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</si>
  <si>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</si>
  <si>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</si>
  <si>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</si>
  <si>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</si>
  <si>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</si>
  <si>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</si>
  <si>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</si>
  <si>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</si>
  <si>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</si>
  <si>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</si>
  <si>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</si>
  <si>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</si>
  <si>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</si>
  <si>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</si>
  <si>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</si>
  <si>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</si>
  <si>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</si>
  <si>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</si>
  <si>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</si>
  <si>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</si>
  <si>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</si>
  <si>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</si>
  <si>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</si>
  <si>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</si>
  <si>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</si>
  <si>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</si>
  <si>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</si>
  <si>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</si>
  <si>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</si>
  <si>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</si>
  <si>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</si>
  <si>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</si>
  <si>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</si>
  <si>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</si>
  <si>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</si>
  <si>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</si>
  <si>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</si>
  <si>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</si>
  <si>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</si>
  <si>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</si>
  <si>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</si>
  <si>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</si>
  <si>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</si>
  <si>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</si>
  <si>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</si>
  <si>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</si>
  <si>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</si>
  <si>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</si>
  <si>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</si>
  <si>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</si>
  <si>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</si>
  <si>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</si>
  <si>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</si>
  <si>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</si>
  <si>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</si>
  <si>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</si>
  <si>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</si>
  <si>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</si>
  <si>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</si>
  <si>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</si>
  <si>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</si>
  <si>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</si>
  <si>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</si>
  <si>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</si>
  <si>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</si>
  <si>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</si>
  <si>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</si>
  <si>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</si>
  <si>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</si>
  <si>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</si>
  <si>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</si>
  <si>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</si>
  <si>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</si>
  <si>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</si>
  <si>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</si>
  <si>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</si>
  <si>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</si>
  <si>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</si>
  <si>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</si>
  <si>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</si>
  <si>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</si>
  <si>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</si>
  <si>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</si>
  <si>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</si>
  <si>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</si>
  <si>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</si>
  <si>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</si>
  <si>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</si>
  <si>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</si>
  <si>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</si>
  <si>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</si>
  <si>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</si>
  <si>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</si>
  <si>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</si>
  <si>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</si>
  <si>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</si>
  <si>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</si>
  <si>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</si>
  <si>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</si>
  <si>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</si>
  <si>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</si>
  <si>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</si>
  <si>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</si>
  <si>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</si>
  <si>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</si>
  <si>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</si>
  <si>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</si>
  <si>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</si>
  <si>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</si>
  <si>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</si>
  <si>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</si>
  <si>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</si>
  <si>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</si>
  <si>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</si>
  <si>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</si>
  <si>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</si>
  <si>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</si>
  <si>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</si>
  <si>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</si>
  <si>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</si>
  <si>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</si>
  <si>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</si>
  <si>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</si>
  <si>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</si>
  <si>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</si>
  <si>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</si>
  <si>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</si>
  <si>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</si>
  <si>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</si>
  <si>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</si>
  <si>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</si>
  <si>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</si>
  <si>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</si>
  <si>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</si>
  <si>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</si>
  <si>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</si>
  <si>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</si>
  <si>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</si>
  <si>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</si>
  <si>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</si>
  <si>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</si>
  <si>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</si>
  <si>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</si>
  <si>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</si>
  <si>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</si>
  <si>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</si>
  <si>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</si>
  <si>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</si>
  <si>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</si>
  <si>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</si>
  <si>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</si>
  <si>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</si>
  <si>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</si>
  <si>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</si>
  <si>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</si>
  <si>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</si>
  <si>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</si>
  <si>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</si>
  <si>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</si>
  <si>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</si>
  <si>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</si>
  <si>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</si>
  <si>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</si>
  <si>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</si>
  <si>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</si>
  <si>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</si>
  <si>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</si>
  <si>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</si>
  <si>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</si>
  <si>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</si>
  <si>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</si>
  <si>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</si>
  <si>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</si>
  <si>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</si>
  <si>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</si>
  <si>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</si>
  <si>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</si>
  <si>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</si>
  <si>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</si>
  <si>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</si>
  <si>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</si>
  <si>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</si>
  <si>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</si>
  <si>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</si>
  <si>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</si>
  <si>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</si>
  <si>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</si>
  <si>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</si>
  <si>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</si>
  <si>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</si>
  <si>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</si>
  <si>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</si>
  <si>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</si>
  <si>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</si>
  <si>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</si>
  <si>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</si>
  <si>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</si>
  <si>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</si>
  <si>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</si>
  <si>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</si>
  <si>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</si>
  <si>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</si>
  <si>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</si>
  <si>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</si>
  <si>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</si>
  <si>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</si>
  <si>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</si>
  <si>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</si>
  <si>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</si>
  <si>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</si>
  <si>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</si>
  <si>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</si>
  <si>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</si>
  <si>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</si>
  <si>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</si>
  <si>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</si>
  <si>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</si>
  <si>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</si>
  <si>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</si>
  <si>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</si>
  <si>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</si>
  <si>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</si>
  <si>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</si>
  <si>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</si>
  <si>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</si>
  <si>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</si>
  <si>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</si>
  <si>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</si>
  <si>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</si>
  <si>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</si>
  <si>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</si>
  <si>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</si>
  <si>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</si>
  <si>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</si>
  <si>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</si>
  <si>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</si>
  <si>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</si>
  <si>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</si>
  <si>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</si>
  <si>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</si>
  <si>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</si>
  <si>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</si>
  <si>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</si>
  <si>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</si>
  <si>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</si>
  <si>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</si>
  <si>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</si>
  <si>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</si>
  <si>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</si>
  <si>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</si>
  <si>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</si>
  <si>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</si>
  <si>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</si>
  <si>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</si>
  <si>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</si>
  <si>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</si>
  <si>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</si>
  <si>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</si>
  <si>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</si>
  <si>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</si>
  <si>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</si>
  <si>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</si>
  <si>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</si>
  <si>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</si>
  <si>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</si>
  <si>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</si>
  <si>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</si>
  <si>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</si>
  <si>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</si>
  <si>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</si>
  <si>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</si>
  <si>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</si>
  <si>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</si>
  <si>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</si>
  <si>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</si>
  <si>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</si>
  <si>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</si>
  <si>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</si>
  <si>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</si>
  <si>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</si>
  <si>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</si>
  <si>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</si>
  <si>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</si>
  <si>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</si>
  <si>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</si>
  <si>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</si>
  <si>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</si>
  <si>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</si>
  <si>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</si>
  <si>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</si>
  <si>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</si>
  <si>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</si>
  <si>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</si>
  <si>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</si>
  <si>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</si>
  <si>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</si>
  <si>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</si>
  <si>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</si>
  <si>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</si>
  <si>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</si>
  <si>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</si>
  <si>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</si>
  <si>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</si>
  <si>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</si>
  <si>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</si>
  <si>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</si>
  <si>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</si>
  <si>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</si>
  <si>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</si>
  <si>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</si>
  <si>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</si>
  <si>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</si>
  <si>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</si>
  <si>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</si>
  <si>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</si>
  <si>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</si>
  <si>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</si>
  <si>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</si>
  <si>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</si>
  <si>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</si>
  <si>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</si>
  <si>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</si>
  <si>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</si>
  <si>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</si>
  <si>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</si>
  <si>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</si>
  <si>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</si>
  <si>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</si>
  <si>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</si>
  <si>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</si>
  <si>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</si>
  <si>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</si>
  <si>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</si>
  <si>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</si>
  <si>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</si>
  <si>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</si>
  <si>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</si>
  <si>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</si>
  <si>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</si>
  <si>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</si>
  <si>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</si>
  <si>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</si>
  <si>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</si>
  <si>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</si>
  <si>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</si>
  <si>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</si>
  <si>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</si>
  <si>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</si>
  <si>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</si>
  <si>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</si>
  <si>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</si>
  <si>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</si>
  <si>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</si>
  <si>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</si>
  <si>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</si>
  <si>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</si>
  <si>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</si>
  <si>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</si>
  <si>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</si>
  <si>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</si>
  <si>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</si>
  <si>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</si>
  <si>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</si>
  <si>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</si>
  <si>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</si>
  <si>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</si>
  <si>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</si>
  <si>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</si>
  <si>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</si>
  <si>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</si>
  <si>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</si>
  <si>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</si>
  <si>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</si>
  <si>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</si>
  <si>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</si>
  <si>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</si>
  <si>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</si>
  <si>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</si>
  <si>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</si>
  <si>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</si>
  <si>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</si>
  <si>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</si>
  <si>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</si>
  <si>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</si>
  <si>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</si>
  <si>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</si>
  <si>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</si>
  <si>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</si>
  <si>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</si>
  <si>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</si>
  <si>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</si>
  <si>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</si>
  <si>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</si>
  <si>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</si>
  <si>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</si>
  <si>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</si>
  <si>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</si>
  <si>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</si>
  <si>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</si>
  <si>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</si>
  <si>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</si>
  <si>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</si>
  <si>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</si>
  <si>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</si>
  <si>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</si>
  <si>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</si>
  <si>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</si>
  <si>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</si>
  <si>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</si>
  <si>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</si>
  <si>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</si>
  <si>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</si>
  <si>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</si>
  <si>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</si>
  <si>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</si>
  <si>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</si>
  <si>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</si>
  <si>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</si>
  <si>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</si>
  <si>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</si>
  <si>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</si>
  <si>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</si>
  <si>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</si>
  <si>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</si>
  <si>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</si>
  <si>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</si>
  <si>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</si>
  <si>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</si>
  <si>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</si>
  <si>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</si>
  <si>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</si>
  <si>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</si>
  <si>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</si>
  <si>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</si>
  <si>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</si>
  <si>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</si>
  <si>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</si>
  <si>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</si>
  <si>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</si>
  <si>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</si>
  <si>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</si>
  <si>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</si>
  <si>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</si>
  <si>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</si>
  <si>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</si>
  <si>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</si>
  <si>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</si>
  <si>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</si>
  <si>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</si>
  <si>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</si>
  <si>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</si>
  <si>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</si>
  <si>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</si>
  <si>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</si>
  <si>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</si>
  <si>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</si>
  <si>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</si>
  <si>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</si>
  <si>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</si>
  <si>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</si>
  <si>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</si>
  <si>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</si>
  <si>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</si>
  <si>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</si>
  <si>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</si>
  <si>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</si>
  <si>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</si>
  <si>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</si>
  <si>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</si>
  <si>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</si>
  <si>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</si>
  <si>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</si>
  <si>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</si>
  <si>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</si>
  <si>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</si>
  <si>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</si>
  <si>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</si>
  <si>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</si>
  <si>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</si>
  <si>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</si>
  <si>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</si>
  <si>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</si>
  <si>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</si>
  <si>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</si>
  <si>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</si>
  <si>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</si>
  <si>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</si>
  <si>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</si>
  <si>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</si>
  <si>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</si>
  <si>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</si>
  <si>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</si>
  <si>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</si>
  <si>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</si>
  <si>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</si>
  <si>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</si>
  <si>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</si>
  <si>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</si>
  <si>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</si>
  <si>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</si>
  <si>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</si>
  <si>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</si>
  <si>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</si>
  <si>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</si>
  <si>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</si>
  <si>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</si>
  <si>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</si>
  <si>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</si>
  <si>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</si>
  <si>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</si>
  <si>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</si>
  <si>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</si>
  <si>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</si>
  <si>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</si>
  <si>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</si>
  <si>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</si>
  <si>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</si>
  <si>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</si>
  <si>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</si>
  <si>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</si>
  <si>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</si>
  <si>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</si>
  <si>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</si>
  <si>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</si>
  <si>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</si>
  <si>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</si>
  <si>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</si>
  <si>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</si>
  <si>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</si>
  <si>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</si>
  <si>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</si>
  <si>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</si>
  <si>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</si>
  <si>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</si>
  <si>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</si>
  <si>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</si>
  <si>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</si>
  <si>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</si>
  <si>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</si>
  <si>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</si>
  <si>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</si>
  <si>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</si>
  <si>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</si>
  <si>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</si>
  <si>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</si>
  <si>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</si>
  <si>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</si>
  <si>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</si>
  <si>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</si>
  <si>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</si>
  <si>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</si>
  <si>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</si>
  <si>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</si>
  <si>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</si>
  <si>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</si>
  <si>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</si>
  <si>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</si>
  <si>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</si>
  <si>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</si>
  <si>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</si>
  <si>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</si>
  <si>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</si>
  <si>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</si>
  <si>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</si>
  <si>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</si>
  <si>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</si>
  <si>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</si>
  <si>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</si>
  <si>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</si>
  <si>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</si>
  <si>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</si>
  <si>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</si>
  <si>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</si>
  <si>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</si>
  <si>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</si>
  <si>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</si>
  <si>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</si>
  <si>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</si>
  <si>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</si>
  <si>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</si>
  <si>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</si>
  <si>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</si>
  <si>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</si>
  <si>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</si>
  <si>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</si>
  <si>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</si>
  <si>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</si>
  <si>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</si>
  <si>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</si>
  <si>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</si>
  <si>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</si>
  <si>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</si>
  <si>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</si>
  <si>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</si>
  <si>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</si>
  <si>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</si>
  <si>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</si>
  <si>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</si>
  <si>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</si>
  <si>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</si>
  <si>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</si>
  <si>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</si>
  <si>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</si>
  <si>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</si>
  <si>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</si>
  <si>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</si>
  <si>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</si>
  <si>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</si>
  <si>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</si>
  <si>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</si>
  <si>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</si>
  <si>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</si>
  <si>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</si>
  <si>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</si>
  <si>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</si>
  <si>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</si>
  <si>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</si>
  <si>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</si>
  <si>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</si>
  <si>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</si>
  <si>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</si>
  <si>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</si>
  <si>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</si>
  <si>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</si>
  <si>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</si>
  <si>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</si>
  <si>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</si>
  <si>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</si>
  <si>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</si>
  <si>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</si>
  <si>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</si>
  <si>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</si>
  <si>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</si>
  <si>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</si>
  <si>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</si>
  <si>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</si>
  <si>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</si>
  <si>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</si>
  <si>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</si>
  <si>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</si>
  <si>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</si>
  <si>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</si>
  <si>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</si>
  <si>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</si>
  <si>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</si>
  <si>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</si>
  <si>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</si>
  <si>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</si>
  <si>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</si>
  <si>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</si>
  <si>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</si>
  <si>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</si>
  <si>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</si>
  <si>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</si>
  <si>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</si>
  <si>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</si>
  <si>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</si>
  <si>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</si>
  <si>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</si>
  <si>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</si>
  <si>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</si>
  <si>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</si>
  <si>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</si>
  <si>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</si>
  <si>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</si>
  <si>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</si>
  <si>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</si>
  <si>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</si>
  <si>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</si>
  <si>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</si>
  <si>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</si>
  <si>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</si>
  <si>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</si>
  <si>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</si>
  <si>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</si>
  <si>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</si>
  <si>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</si>
  <si>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</si>
  <si>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</si>
  <si>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</si>
  <si>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</si>
  <si>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</si>
  <si>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</si>
  <si>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</si>
  <si>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</si>
  <si>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</si>
  <si>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</si>
  <si>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</si>
  <si>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</si>
  <si>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</si>
  <si>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</si>
  <si>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</si>
  <si>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</si>
  <si>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</si>
  <si>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</si>
  <si>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</si>
  <si>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</si>
  <si>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</si>
  <si>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</si>
  <si>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</si>
  <si>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</si>
  <si>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</si>
  <si>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</si>
  <si>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</si>
  <si>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</si>
  <si>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</si>
  <si>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</si>
  <si>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</si>
  <si>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</si>
  <si>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</si>
  <si>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</si>
  <si>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</si>
  <si>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</si>
  <si>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</si>
  <si>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</si>
  <si>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</si>
  <si>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</si>
  <si>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</si>
  <si>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</si>
  <si>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</si>
  <si>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</si>
  <si>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</si>
  <si>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</si>
  <si>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</si>
  <si>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</si>
  <si>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</si>
  <si>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</si>
  <si>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</si>
  <si>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</si>
  <si>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</si>
  <si>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</si>
  <si>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</si>
  <si>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</si>
  <si>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</si>
  <si>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</si>
  <si>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</si>
  <si>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</si>
  <si>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</si>
  <si>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</si>
  <si>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</si>
  <si>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</si>
  <si>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</si>
  <si>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</si>
  <si>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</si>
  <si>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</si>
  <si>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</si>
  <si>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</si>
  <si>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</si>
  <si>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</si>
  <si>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</si>
  <si>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</si>
  <si>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</si>
  <si>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</si>
  <si>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</si>
  <si>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</si>
  <si>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</si>
  <si>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</si>
  <si>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</si>
  <si>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</si>
  <si>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</si>
  <si>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</si>
  <si>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</si>
  <si>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</si>
  <si>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</si>
  <si>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</si>
  <si>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</si>
  <si>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</si>
  <si>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</si>
  <si>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</si>
  <si>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</si>
  <si>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</si>
  <si>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</si>
  <si>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</si>
  <si>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</si>
  <si>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</si>
  <si>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</si>
  <si>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</si>
  <si>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</si>
  <si>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</si>
  <si>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</si>
  <si>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</si>
  <si>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</si>
  <si>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</si>
  <si>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</si>
  <si>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</si>
  <si>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</si>
  <si>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</si>
  <si>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</si>
  <si>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</si>
  <si>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</si>
  <si>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</si>
  <si>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</si>
  <si>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</si>
  <si>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</si>
  <si>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</si>
  <si>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</si>
  <si>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</si>
  <si>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</si>
  <si>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</si>
  <si>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</si>
  <si>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</si>
  <si>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</si>
  <si>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</si>
  <si>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</si>
  <si>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</si>
  <si>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</si>
  <si>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</si>
  <si>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</si>
  <si>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</si>
  <si>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</si>
  <si>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</si>
  <si>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</si>
  <si>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</si>
  <si>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</si>
  <si>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</si>
  <si>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</si>
  <si>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</si>
  <si>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</si>
  <si>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</si>
  <si>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</si>
  <si>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</si>
  <si>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</si>
  <si>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</si>
  <si>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</si>
  <si>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</si>
  <si>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</si>
  <si>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</si>
  <si>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</si>
  <si>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</si>
  <si>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</si>
  <si>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</si>
  <si>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</si>
  <si>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</si>
  <si>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</si>
  <si>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</si>
  <si>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</si>
  <si>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</si>
  <si>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</si>
  <si>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</si>
  <si>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</si>
  <si>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</si>
  <si>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</si>
  <si>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</si>
  <si>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</si>
  <si>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</si>
  <si>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</si>
  <si>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</si>
  <si>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</si>
  <si>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</si>
  <si>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</si>
  <si>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</si>
  <si>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</si>
  <si>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</si>
  <si>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</si>
  <si>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</si>
  <si>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</si>
  <si>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</si>
  <si>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</si>
  <si>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</si>
  <si>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</si>
  <si>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</si>
  <si>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</si>
  <si>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</si>
  <si>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</si>
  <si>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</si>
  <si>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</si>
  <si>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</si>
  <si>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</si>
  <si>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</si>
  <si>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</si>
  <si>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</si>
  <si>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</si>
  <si>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</si>
  <si>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</si>
  <si>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</si>
  <si>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</si>
  <si>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</si>
  <si>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</si>
  <si>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</si>
  <si>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</si>
  <si>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</si>
  <si>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</si>
  <si>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</si>
  <si>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</si>
  <si>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</si>
  <si>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</si>
  <si>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</si>
  <si>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</si>
  <si>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</si>
  <si>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</si>
  <si>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</si>
  <si>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</si>
  <si>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</si>
  <si>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</si>
  <si>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</si>
  <si>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</si>
  <si>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</si>
  <si>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</si>
  <si>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</si>
  <si>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</si>
  <si>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</si>
  <si>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</si>
  <si>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</si>
  <si>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</si>
  <si>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</si>
  <si>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</si>
  <si>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</si>
  <si>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</si>
  <si>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</si>
  <si>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</si>
  <si>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</si>
  <si>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</si>
  <si>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</si>
  <si>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</si>
  <si>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</si>
  <si>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</si>
  <si>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</si>
  <si>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</si>
  <si>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</si>
  <si>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</si>
  <si>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</si>
  <si>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</si>
  <si>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</si>
  <si>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</si>
  <si>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</si>
  <si>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</si>
  <si>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</si>
  <si>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</si>
  <si>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</si>
  <si>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</si>
  <si>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</si>
  <si>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</si>
  <si>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</si>
  <si>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</si>
  <si>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</si>
  <si>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</si>
  <si>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</si>
  <si>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</si>
  <si>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</si>
  <si>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</si>
  <si>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</si>
  <si>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</si>
  <si>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</si>
  <si>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</si>
  <si>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</si>
  <si>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</si>
  <si>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</si>
  <si>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</si>
  <si>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</si>
  <si>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</si>
  <si>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</si>
  <si>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</si>
  <si>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</si>
  <si>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</si>
  <si>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</si>
  <si>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</si>
  <si>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</si>
  <si>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</si>
  <si>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</si>
  <si>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</si>
  <si>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</si>
  <si>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</si>
  <si>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</si>
  <si>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</si>
  <si>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</si>
  <si>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</si>
  <si>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</si>
  <si>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</si>
  <si>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</si>
  <si>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</si>
  <si>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</si>
  <si>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</si>
  <si>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</si>
  <si>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</si>
  <si>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</si>
  <si>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</si>
  <si>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</si>
  <si>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</si>
  <si>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</si>
  <si>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</si>
  <si>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</si>
  <si>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</si>
  <si>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</si>
  <si>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</si>
  <si>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</si>
  <si>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</si>
  <si>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</si>
  <si>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</si>
  <si>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</si>
  <si>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</si>
  <si>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</si>
  <si>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</si>
  <si>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</si>
  <si>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</si>
  <si>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</si>
  <si>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</si>
  <si>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</si>
  <si>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</si>
  <si>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</si>
  <si>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</si>
  <si>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</si>
  <si>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</si>
  <si>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</si>
  <si>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</si>
  <si>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</si>
  <si>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</si>
  <si>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</si>
  <si>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</si>
  <si>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</si>
  <si>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</si>
  <si>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</si>
  <si>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</si>
  <si>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</si>
  <si>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</si>
  <si>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</si>
  <si>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</si>
  <si>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</si>
  <si>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</si>
  <si>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</si>
  <si>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</si>
  <si>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</si>
  <si>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</si>
  <si>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</si>
  <si>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</si>
  <si>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</si>
  <si>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</si>
  <si>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</si>
  <si>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</si>
  <si>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</si>
  <si>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</si>
  <si>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</si>
  <si>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</si>
  <si>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</si>
  <si>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</si>
  <si>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</si>
  <si>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</si>
  <si>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</si>
  <si>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</si>
  <si>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</si>
  <si>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</si>
  <si>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</si>
  <si>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</si>
  <si>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</si>
  <si>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</si>
  <si>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</si>
  <si>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</si>
  <si>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</si>
  <si>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</si>
  <si>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</si>
  <si>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</si>
  <si>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</si>
  <si>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</si>
  <si>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</si>
  <si>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</si>
  <si>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</si>
  <si>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</si>
  <si>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</si>
  <si>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</si>
  <si>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</si>
  <si>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</si>
  <si>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</si>
  <si>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</si>
  <si>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</si>
  <si>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</si>
  <si>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</si>
  <si>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</si>
  <si>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</si>
  <si>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</si>
  <si>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</si>
  <si>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</si>
  <si>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</si>
  <si>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</si>
  <si>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</si>
  <si>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</si>
  <si>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</si>
  <si>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</si>
  <si>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</si>
  <si>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</si>
  <si>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</si>
  <si>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</si>
  <si>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</si>
  <si>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</si>
  <si>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</si>
  <si>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</si>
  <si>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</si>
  <si>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</si>
  <si>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</si>
  <si>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</si>
  <si>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</si>
  <si>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</si>
  <si>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</si>
  <si>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</si>
  <si>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</si>
  <si>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</si>
  <si>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</si>
  <si>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</si>
  <si>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</si>
  <si>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</si>
  <si>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</si>
  <si>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</si>
  <si>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</si>
  <si>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</si>
  <si>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</si>
  <si>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</si>
  <si>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</si>
  <si>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</si>
  <si>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</si>
  <si>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</si>
  <si>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</si>
  <si>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</si>
  <si>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</si>
  <si>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</si>
  <si>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</si>
  <si>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</si>
  <si>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</si>
  <si>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</si>
  <si>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</si>
  <si>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</si>
  <si>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</si>
  <si>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</si>
  <si>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</si>
  <si>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</si>
  <si>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</si>
  <si>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</si>
  <si>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</si>
  <si>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</si>
  <si>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</si>
  <si>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</si>
  <si>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</si>
  <si>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</si>
  <si>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</si>
  <si>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</si>
  <si>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</si>
  <si>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</si>
  <si>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</si>
  <si>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</si>
  <si>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</si>
  <si>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</si>
  <si>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</si>
  <si>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</si>
  <si>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</si>
  <si>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</si>
  <si>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</si>
  <si>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</si>
  <si>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</si>
  <si>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</si>
  <si>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</si>
  <si>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</si>
  <si>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</si>
  <si>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</si>
  <si>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</si>
  <si>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</si>
  <si>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</si>
  <si>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</si>
  <si>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</si>
  <si>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</si>
  <si>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</si>
  <si>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</si>
  <si>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</si>
  <si>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</si>
  <si>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</si>
  <si>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</si>
  <si>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</si>
  <si>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</si>
  <si>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</si>
  <si>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</si>
  <si>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</si>
  <si>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</si>
  <si>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</si>
  <si>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</si>
  <si>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</si>
  <si>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</si>
  <si>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</si>
  <si>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</si>
  <si>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</si>
  <si>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</si>
  <si>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</si>
  <si>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</si>
  <si>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</si>
  <si>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</si>
  <si>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</si>
  <si>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</si>
  <si>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</si>
  <si>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</si>
  <si>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</si>
  <si>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</si>
  <si>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</si>
  <si>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</si>
  <si>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</si>
  <si>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</si>
  <si>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</si>
  <si>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</si>
  <si>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</si>
  <si>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</si>
  <si>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</si>
  <si>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</si>
  <si>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</si>
  <si>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</si>
  <si>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</si>
  <si>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</si>
  <si>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</si>
  <si>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</si>
  <si>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</si>
  <si>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</si>
  <si>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</si>
  <si>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</si>
  <si>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</si>
  <si>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</si>
  <si>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</si>
  <si>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</si>
  <si>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</si>
  <si>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</si>
  <si>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</si>
  <si>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</si>
  <si>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</si>
  <si>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</si>
  <si>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</si>
  <si>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</si>
  <si>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</si>
  <si>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</si>
  <si>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</si>
  <si>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</si>
  <si>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</si>
  <si>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</si>
  <si>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</si>
  <si>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</si>
  <si>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</si>
  <si>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</si>
  <si>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</si>
  <si>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</si>
  <si>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</si>
  <si>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</si>
  <si>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</si>
  <si>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</si>
  <si>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</si>
  <si>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</si>
  <si>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</si>
  <si>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</si>
  <si>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</si>
  <si>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</si>
  <si>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</si>
  <si>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</si>
  <si>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</si>
  <si>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</si>
  <si>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</si>
  <si>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</si>
  <si>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</si>
  <si>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</si>
  <si>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</si>
  <si>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</si>
  <si>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</si>
  <si>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</si>
  <si>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</si>
  <si>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</si>
  <si>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</si>
  <si>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</si>
  <si>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</si>
  <si>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</si>
  <si>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</si>
  <si>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</si>
  <si>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</si>
  <si>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</si>
  <si>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</si>
  <si>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</si>
  <si>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</si>
  <si>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</si>
  <si>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</si>
  <si>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</si>
  <si>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</si>
  <si>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</si>
  <si>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</si>
  <si>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</si>
  <si>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</si>
  <si>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</si>
  <si>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</si>
  <si>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</si>
  <si>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</si>
  <si>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</si>
  <si>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</si>
  <si>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</si>
  <si>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</si>
  <si>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</si>
  <si>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</si>
  <si>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</si>
  <si>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</si>
  <si>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</si>
  <si>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</si>
  <si>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</si>
  <si>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</si>
  <si>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</si>
  <si>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</si>
  <si>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</si>
  <si>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</si>
  <si>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</si>
  <si>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</si>
  <si>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</si>
  <si>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</si>
  <si>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</si>
  <si>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</si>
  <si>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</si>
  <si>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</si>
  <si>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</si>
  <si>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</si>
  <si>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</si>
  <si>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</si>
  <si>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</si>
  <si>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</si>
  <si>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</si>
  <si>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</si>
  <si>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</si>
  <si>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</si>
  <si>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</si>
  <si>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</si>
  <si>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</si>
  <si>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</si>
  <si>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</si>
  <si>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</si>
  <si>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</si>
  <si>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</si>
  <si>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</si>
  <si>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</si>
  <si>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</si>
  <si>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</si>
  <si>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</si>
  <si>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</si>
  <si>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</si>
  <si>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</si>
  <si>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</si>
  <si>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</si>
  <si>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</si>
  <si>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</si>
  <si>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</si>
  <si>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</si>
  <si>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</si>
  <si>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</si>
  <si>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</si>
  <si>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</si>
  <si>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</si>
  <si>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</si>
  <si>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</si>
  <si>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</si>
  <si>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</si>
  <si>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</si>
  <si>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</si>
  <si>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</si>
  <si>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</si>
  <si>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</si>
  <si>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</si>
  <si>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</si>
  <si>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</si>
  <si>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</si>
  <si>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</si>
  <si>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</si>
  <si>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</si>
  <si>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</si>
  <si>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</si>
  <si>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</si>
  <si>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</si>
  <si>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</si>
  <si>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</si>
  <si>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</si>
  <si>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</si>
  <si>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</si>
  <si>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</si>
  <si>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</si>
  <si>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</si>
  <si>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</si>
  <si>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</si>
  <si>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</si>
  <si>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</si>
  <si>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</si>
  <si>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</si>
  <si>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</si>
  <si>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</si>
  <si>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</si>
  <si>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</si>
  <si>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</si>
  <si>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</si>
  <si>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</si>
  <si>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</si>
  <si>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</si>
  <si>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</si>
  <si>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</si>
  <si>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</si>
  <si>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</si>
  <si>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</si>
  <si>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</si>
  <si>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</si>
  <si>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</si>
  <si>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</si>
  <si>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</si>
  <si>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</si>
  <si>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</si>
  <si>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</si>
  <si>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</si>
  <si>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</si>
  <si>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</si>
  <si>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</si>
  <si>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</si>
  <si>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</si>
  <si>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</si>
  <si>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</si>
  <si>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</si>
  <si>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</si>
  <si>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</si>
  <si>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</si>
  <si>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</si>
  <si>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</si>
  <si>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</si>
  <si>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</si>
  <si>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</si>
  <si>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</si>
  <si>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</si>
  <si>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</si>
  <si>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</si>
  <si>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</si>
  <si>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</si>
  <si>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</si>
  <si>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</si>
  <si>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</si>
  <si>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</si>
  <si>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</si>
  <si>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</si>
  <si>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</si>
  <si>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</si>
  <si>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</si>
  <si>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</si>
  <si>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</si>
  <si>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</si>
  <si>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</si>
  <si>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</si>
  <si>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</si>
  <si>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</si>
  <si>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</si>
  <si>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</si>
  <si>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</si>
  <si>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</si>
  <si>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</si>
  <si>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</si>
  <si>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</si>
  <si>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</si>
  <si>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</si>
  <si>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</si>
  <si>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</si>
  <si>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</si>
  <si>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</si>
  <si>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</si>
  <si>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</si>
  <si>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</si>
  <si>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</si>
  <si>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</si>
  <si>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</si>
  <si>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</si>
  <si>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</si>
  <si>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</si>
  <si>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</si>
  <si>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</si>
  <si>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</si>
  <si>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</si>
  <si>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</si>
  <si>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</si>
  <si>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</si>
  <si>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</si>
  <si>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</si>
  <si>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</si>
  <si>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</si>
  <si>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</si>
  <si>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</si>
  <si>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</si>
  <si>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</si>
  <si>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</si>
  <si>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</si>
  <si>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</si>
  <si>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</si>
  <si>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</si>
  <si>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</si>
  <si>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</si>
  <si>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</si>
  <si>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</si>
  <si>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</si>
  <si>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</si>
  <si>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</si>
  <si>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</si>
  <si>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</si>
  <si>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</si>
  <si>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</si>
  <si>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</si>
  <si>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</si>
  <si>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</si>
  <si>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</si>
  <si>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</si>
  <si>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</si>
  <si>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</si>
  <si>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</si>
  <si>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</si>
  <si>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</si>
  <si>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</si>
  <si>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</si>
  <si>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</si>
  <si>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</si>
  <si>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</si>
  <si>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</si>
  <si>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</si>
  <si>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</si>
  <si>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</si>
  <si>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</si>
  <si>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</si>
  <si>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</si>
  <si>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</si>
  <si>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</si>
  <si>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</si>
  <si>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</si>
  <si>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</si>
  <si>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</si>
  <si>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</si>
  <si>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</si>
  <si>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</si>
  <si>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</si>
  <si>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</si>
  <si>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</si>
  <si>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</si>
  <si>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</si>
  <si>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</si>
  <si>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</si>
  <si>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</si>
  <si>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</si>
  <si>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</si>
  <si>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</si>
  <si>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</si>
  <si>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</si>
  <si>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</si>
  <si>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</si>
  <si>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</si>
  <si>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</si>
  <si>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</si>
  <si>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</si>
  <si>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</si>
  <si>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</si>
  <si>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</si>
  <si>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</si>
  <si>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</si>
  <si>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</si>
  <si>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</si>
  <si>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</si>
  <si>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</si>
  <si>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</si>
  <si>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</si>
  <si>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</si>
  <si>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</si>
  <si>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</si>
  <si>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</si>
  <si>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</si>
  <si>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</si>
  <si>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</si>
  <si>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</si>
  <si>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</si>
  <si>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</si>
  <si>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</si>
  <si>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</si>
  <si>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</si>
  <si>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</si>
  <si>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</si>
  <si>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</si>
  <si>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</si>
  <si>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</si>
  <si>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</si>
  <si>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</si>
  <si>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</si>
  <si>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</si>
  <si>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</si>
  <si>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</si>
  <si>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</si>
  <si>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</si>
  <si>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</si>
  <si>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</si>
  <si>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</si>
  <si>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</si>
  <si>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</si>
  <si>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</si>
  <si>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</si>
  <si>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</si>
  <si>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</si>
  <si>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</si>
  <si>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</si>
  <si>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</si>
  <si>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</si>
  <si>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</si>
  <si>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</si>
  <si>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</si>
  <si>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</si>
  <si>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</si>
  <si>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</si>
  <si>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</si>
  <si>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</si>
  <si>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</si>
  <si>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</si>
  <si>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</si>
  <si>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</si>
  <si>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</si>
  <si>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</si>
  <si>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</si>
  <si>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</si>
  <si>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</si>
  <si>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</si>
  <si>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</si>
  <si>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</si>
  <si>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</si>
  <si>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</si>
  <si>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</si>
  <si>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</si>
  <si>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</si>
  <si>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</si>
  <si>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</si>
  <si>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</si>
  <si>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</si>
  <si>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</si>
  <si>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</si>
  <si>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</si>
  <si>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</si>
  <si>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</si>
  <si>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</si>
  <si>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</si>
  <si>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</si>
  <si>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</si>
  <si>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</si>
  <si>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</si>
  <si>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</si>
  <si>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</si>
  <si>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</si>
  <si>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</si>
  <si>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</si>
  <si>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</si>
  <si>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</si>
  <si>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</si>
  <si>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</si>
  <si>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</si>
  <si>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</si>
  <si>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</si>
  <si>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</si>
  <si>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</si>
  <si>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</si>
  <si>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</si>
  <si>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</si>
  <si>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</si>
  <si>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</si>
  <si>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</si>
  <si>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</si>
  <si>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</si>
  <si>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</si>
  <si>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</si>
  <si>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</si>
  <si>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</si>
  <si>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</si>
  <si>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</si>
  <si>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</si>
  <si>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</si>
  <si>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</si>
  <si>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</si>
  <si>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</si>
  <si>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</si>
  <si>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</si>
  <si>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</si>
  <si>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</si>
  <si>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</si>
  <si>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</si>
  <si>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</si>
  <si>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</si>
  <si>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</si>
  <si>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</si>
  <si>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</si>
  <si>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</si>
  <si>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</si>
  <si>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</si>
  <si>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</si>
  <si>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</si>
  <si>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</si>
  <si>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</si>
  <si>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</si>
  <si>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</si>
  <si>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</si>
  <si>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</si>
  <si>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</si>
  <si>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</si>
  <si>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</si>
  <si>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</si>
  <si>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</si>
  <si>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</si>
  <si>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</si>
  <si>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</si>
  <si>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</si>
  <si>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</si>
  <si>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</si>
  <si>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</si>
  <si>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</si>
  <si>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</si>
  <si>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</si>
  <si>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</si>
  <si>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</si>
  <si>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</si>
  <si>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</si>
  <si>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</si>
  <si>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</si>
  <si>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</si>
  <si>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</si>
  <si>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</si>
  <si>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</si>
  <si>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</si>
  <si>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</si>
  <si>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</si>
  <si>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</si>
  <si>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</si>
  <si>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</si>
  <si>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</si>
  <si>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</si>
  <si>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</si>
  <si>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</si>
  <si>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</si>
  <si>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</si>
  <si>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</si>
  <si>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</si>
  <si>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</si>
  <si>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</si>
  <si>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</si>
  <si>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</si>
  <si>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</si>
  <si>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</si>
  <si>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</si>
  <si>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</si>
  <si>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</si>
  <si>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</si>
  <si>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</si>
  <si>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</si>
  <si>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</si>
  <si>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</si>
  <si>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</si>
  <si>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</si>
  <si>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</si>
  <si>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</si>
  <si>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</si>
  <si>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</si>
  <si>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</si>
  <si>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</si>
  <si>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</si>
  <si>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</si>
  <si>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</si>
  <si>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</si>
  <si>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</si>
  <si>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</si>
  <si>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</si>
  <si>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</si>
  <si>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</si>
  <si>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</si>
  <si>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</si>
  <si>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</si>
  <si>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</si>
  <si>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</si>
  <si>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</si>
  <si>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</si>
  <si>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</si>
  <si>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</si>
  <si>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</si>
  <si>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</si>
  <si>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</si>
  <si>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</si>
  <si>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</si>
  <si>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</si>
  <si>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</si>
  <si>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</si>
  <si>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</si>
  <si>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</si>
  <si>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</si>
  <si>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</si>
  <si>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</si>
  <si>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</si>
  <si>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</si>
  <si>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</si>
  <si>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</si>
  <si>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</si>
  <si>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</si>
  <si>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</si>
  <si>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</si>
  <si>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</si>
  <si>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</si>
  <si>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</si>
  <si>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</si>
  <si>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</si>
  <si>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</si>
  <si>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</si>
  <si>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</si>
  <si>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</si>
  <si>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</si>
  <si>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</si>
  <si>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</si>
  <si>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</si>
  <si>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</si>
  <si>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</si>
  <si>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</si>
  <si>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</si>
  <si>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</si>
  <si>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</si>
  <si>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</si>
  <si>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</si>
  <si>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</si>
  <si>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</si>
  <si>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</si>
  <si>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</si>
  <si>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</si>
  <si>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</si>
  <si>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</si>
  <si>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</si>
  <si>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</si>
  <si>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</si>
  <si>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</si>
  <si>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</si>
  <si>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</si>
  <si>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</si>
  <si>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</si>
  <si>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</si>
  <si>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</si>
  <si>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</si>
  <si>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</si>
  <si>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</si>
  <si>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</si>
  <si>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</si>
  <si>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</si>
  <si>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</si>
  <si>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</si>
  <si>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</si>
  <si>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</si>
  <si>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</si>
  <si>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</si>
  <si>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</si>
  <si>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</si>
  <si>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</si>
  <si>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</si>
  <si>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</si>
  <si>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</si>
  <si>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</si>
  <si>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</si>
  <si>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</si>
  <si>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</si>
  <si>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</si>
  <si>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</si>
  <si>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</si>
  <si>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</si>
  <si>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</si>
  <si>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</si>
  <si>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</si>
  <si>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</si>
  <si>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</si>
  <si>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</si>
  <si>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</si>
  <si>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</si>
  <si>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</si>
  <si>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</si>
  <si>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</si>
  <si>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</si>
  <si>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</si>
  <si>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</si>
  <si>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</si>
  <si>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</si>
  <si>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</si>
  <si>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</si>
  <si>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</si>
  <si>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</si>
  <si>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</si>
  <si>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</si>
  <si>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</si>
  <si>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</si>
  <si>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</si>
  <si>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</si>
  <si>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</si>
  <si>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</si>
  <si>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</si>
  <si>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</si>
  <si>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</si>
  <si>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</si>
  <si>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</si>
  <si>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</si>
  <si>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</si>
  <si>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</si>
  <si>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</si>
  <si>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</si>
  <si>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</si>
  <si>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</si>
  <si>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</si>
  <si>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</si>
  <si>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</si>
  <si>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</si>
  <si>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</si>
  <si>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</si>
  <si>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</si>
  <si>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</si>
  <si>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</si>
  <si>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</si>
  <si>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</si>
  <si>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</si>
  <si>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</si>
  <si>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</si>
  <si>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</si>
  <si>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</si>
  <si>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</si>
  <si>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</si>
  <si>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</si>
  <si>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</si>
  <si>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</si>
  <si>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</si>
  <si>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</si>
  <si>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</si>
  <si>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</si>
  <si>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</si>
  <si>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</si>
  <si>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</si>
  <si>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</si>
  <si>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</si>
  <si>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</si>
  <si>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</si>
  <si>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</si>
  <si>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</si>
  <si>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</si>
  <si>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</si>
  <si>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</si>
  <si>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</si>
  <si>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</si>
  <si>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</si>
  <si>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</si>
  <si>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</si>
  <si>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</si>
  <si>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</si>
  <si>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</si>
  <si>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</si>
  <si>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</si>
  <si>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</si>
  <si>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</si>
  <si>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</si>
  <si>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</si>
  <si>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</si>
  <si>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</si>
  <si>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</si>
  <si>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</si>
  <si>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</si>
  <si>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</si>
  <si>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</si>
  <si>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</si>
  <si>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</si>
  <si>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</si>
  <si>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</si>
  <si>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</si>
  <si>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</si>
  <si>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</si>
  <si>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</si>
  <si>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</si>
  <si>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</si>
  <si>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</si>
  <si>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</si>
  <si>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</si>
  <si>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</si>
  <si>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</si>
  <si>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</si>
  <si>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</si>
  <si>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</si>
  <si>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</si>
  <si>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</si>
  <si>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</si>
  <si>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</si>
  <si>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</si>
  <si>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</si>
  <si>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</si>
  <si>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</si>
  <si>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</si>
  <si>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</si>
  <si>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</si>
  <si>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</si>
  <si>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</si>
  <si>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</si>
  <si>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</si>
  <si>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</si>
  <si>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</si>
  <si>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</si>
  <si>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</si>
  <si>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</si>
  <si>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</si>
  <si>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</si>
  <si>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</si>
  <si>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</si>
  <si>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</si>
  <si>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</si>
  <si>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</si>
  <si>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</si>
  <si>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</si>
  <si>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</si>
  <si>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</si>
  <si>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</si>
  <si>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</si>
  <si>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</si>
  <si>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</si>
  <si>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</si>
  <si>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</si>
  <si>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</si>
  <si>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</si>
  <si>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</si>
  <si>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</si>
  <si>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</si>
  <si>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</si>
  <si>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</si>
  <si>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</si>
  <si>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</si>
  <si>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</si>
  <si>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</si>
  <si>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</si>
  <si>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</si>
  <si>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</si>
  <si>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</si>
  <si>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</si>
  <si>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</si>
  <si>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</si>
  <si>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</si>
  <si>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</si>
  <si>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</si>
  <si>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</si>
  <si>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</si>
  <si>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</si>
  <si>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</si>
  <si>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</si>
  <si>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</si>
  <si>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</si>
  <si>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</si>
  <si>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</si>
  <si>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</si>
  <si>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</si>
  <si>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</si>
  <si>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</si>
  <si>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</si>
  <si>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</si>
  <si>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</si>
  <si>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</si>
  <si>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</si>
  <si>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</si>
  <si>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</si>
  <si>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</si>
  <si>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</si>
  <si>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</si>
  <si>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</si>
  <si>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</si>
  <si>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</si>
  <si>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</si>
  <si>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</si>
  <si>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</si>
  <si>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</si>
  <si>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</si>
  <si>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</si>
  <si>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</si>
  <si>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</si>
  <si>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</si>
  <si>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</si>
  <si>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</si>
  <si>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</si>
  <si>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</si>
  <si>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</si>
  <si>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</si>
  <si>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</si>
  <si>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</si>
  <si>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</si>
  <si>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</si>
  <si>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</si>
  <si>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</si>
  <si>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</si>
  <si>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</si>
  <si>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</si>
  <si>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</si>
  <si>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</si>
  <si>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</si>
  <si>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</si>
  <si>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</si>
  <si>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</si>
  <si>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</si>
  <si>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</si>
  <si>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</si>
  <si>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</si>
  <si>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</si>
  <si>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</si>
  <si>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</si>
  <si>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</si>
  <si>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</si>
  <si>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</si>
  <si>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</si>
  <si>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</si>
  <si>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</si>
  <si>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</si>
  <si>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</si>
  <si>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</si>
  <si>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</si>
  <si>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</si>
  <si>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</si>
  <si>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</si>
  <si>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</si>
  <si>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</si>
  <si>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</si>
  <si>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</si>
  <si>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</si>
  <si>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</si>
  <si>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</si>
  <si>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</si>
  <si>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</si>
  <si>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</si>
  <si>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</si>
  <si>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</si>
  <si>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</si>
  <si>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</si>
  <si>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</si>
  <si>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</si>
  <si>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</si>
  <si>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</si>
  <si>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</si>
  <si>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</si>
  <si>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</si>
  <si>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</si>
  <si>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</si>
  <si>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</si>
  <si>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</si>
  <si>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</si>
  <si>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</si>
  <si>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</si>
  <si>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</si>
  <si>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</si>
  <si>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</si>
  <si>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</si>
  <si>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</si>
  <si>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</si>
  <si>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</si>
  <si>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</si>
  <si>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</si>
  <si>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</si>
  <si>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</si>
  <si>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</si>
  <si>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</si>
  <si>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</si>
  <si>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</si>
  <si>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</si>
  <si>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</si>
  <si>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</si>
  <si>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</si>
  <si>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</si>
  <si>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</si>
  <si>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</si>
  <si>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</si>
  <si>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</si>
  <si>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</si>
  <si>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</si>
  <si>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</si>
  <si>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</si>
  <si>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</si>
  <si>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</si>
  <si>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</si>
  <si>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</si>
  <si>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</si>
  <si>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</si>
  <si>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</si>
  <si>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</si>
  <si>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</si>
  <si>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</si>
  <si>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</si>
  <si>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</si>
  <si>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</si>
  <si>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</si>
  <si>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</si>
  <si>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</si>
  <si>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</si>
  <si>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</si>
  <si>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</si>
  <si>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</si>
  <si>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</si>
  <si>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</si>
  <si>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</si>
  <si>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</si>
  <si>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</si>
  <si>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</si>
  <si>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</si>
  <si>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</si>
  <si>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</si>
  <si>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</si>
  <si>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</si>
  <si>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</si>
  <si>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</si>
  <si>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</si>
  <si>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</si>
  <si>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</si>
  <si>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</si>
  <si>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</si>
  <si>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</si>
  <si>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</si>
  <si>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</si>
  <si>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</si>
  <si>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</si>
  <si>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</si>
  <si>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</si>
  <si>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</si>
  <si>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</si>
  <si>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</si>
  <si>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</si>
  <si>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</si>
  <si>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</si>
  <si>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</si>
  <si>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</si>
  <si>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</si>
  <si>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</si>
  <si>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</si>
  <si>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</si>
  <si>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</si>
  <si>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</si>
  <si>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</si>
  <si>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</si>
  <si>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</si>
  <si>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</si>
  <si>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</si>
  <si>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</si>
  <si>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</si>
  <si>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</si>
  <si>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</si>
  <si>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</si>
  <si>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</si>
  <si>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</si>
  <si>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</si>
  <si>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</si>
  <si>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</si>
  <si>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</si>
  <si>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</si>
  <si>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</si>
  <si>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</si>
  <si>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</si>
  <si>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</si>
  <si>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</si>
  <si>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</si>
  <si>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</si>
  <si>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</si>
  <si>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</si>
  <si>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</si>
  <si>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</si>
  <si>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</si>
  <si>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</si>
  <si>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</si>
  <si>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</si>
  <si>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</si>
  <si>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</si>
  <si>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</si>
  <si>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</si>
  <si>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</si>
  <si>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</si>
  <si>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</si>
  <si>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</si>
  <si>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</si>
  <si>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</si>
  <si>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</si>
  <si>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</si>
  <si>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</si>
  <si>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</si>
  <si>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</si>
  <si>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</si>
  <si>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</si>
  <si>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</si>
  <si>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</si>
  <si>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</si>
  <si>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</si>
  <si>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</si>
  <si>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</si>
  <si>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</si>
  <si>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</si>
  <si>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</si>
  <si>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</si>
  <si>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</si>
  <si>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</si>
  <si>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</si>
  <si>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</si>
  <si>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</si>
  <si>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</si>
  <si>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</si>
  <si>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</si>
  <si>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</si>
  <si>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</si>
  <si>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</si>
  <si>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</si>
  <si>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</si>
  <si>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</si>
  <si>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</si>
  <si>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</si>
  <si>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</si>
  <si>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</si>
  <si>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</si>
  <si>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</si>
  <si>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</si>
  <si>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</si>
  <si>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</si>
  <si>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</si>
  <si>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</si>
  <si>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</si>
  <si>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</si>
  <si>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</si>
  <si>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</si>
  <si>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</si>
  <si>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</si>
  <si>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</si>
  <si>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</si>
  <si>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</si>
  <si>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</si>
  <si>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</si>
  <si>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</si>
  <si>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</si>
  <si>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</si>
  <si>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</si>
  <si>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</si>
  <si>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</si>
  <si>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</si>
  <si>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</si>
  <si>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</si>
  <si>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</si>
  <si>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</si>
  <si>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</si>
  <si>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</si>
  <si>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</si>
  <si>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</si>
  <si>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</si>
  <si>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</si>
  <si>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</si>
  <si>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</si>
  <si>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</si>
  <si>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</si>
  <si>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</si>
  <si>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</si>
  <si>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</si>
  <si>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</si>
  <si>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</si>
  <si>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</si>
  <si>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</si>
  <si>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</si>
  <si>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</si>
  <si>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</si>
  <si>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</si>
  <si>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</si>
  <si>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</si>
  <si>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</si>
  <si>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</si>
  <si>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</si>
  <si>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</si>
  <si>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</si>
  <si>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</si>
  <si>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</si>
  <si>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</si>
  <si>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</si>
  <si>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</si>
  <si>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</si>
  <si>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</si>
  <si>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</si>
  <si>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</si>
  <si>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</si>
  <si>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</si>
  <si>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</si>
  <si>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</si>
  <si>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</si>
  <si>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</si>
  <si>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</si>
  <si>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</si>
  <si>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</si>
  <si>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</si>
  <si>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</si>
  <si>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</si>
  <si>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</si>
  <si>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</si>
  <si>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</si>
  <si>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</si>
  <si>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</si>
  <si>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</si>
  <si>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</si>
  <si>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</si>
  <si>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</si>
  <si>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</si>
  <si>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</si>
  <si>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</si>
  <si>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</si>
  <si>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</si>
  <si>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</si>
  <si>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</si>
  <si>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</si>
  <si>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</si>
  <si>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</si>
  <si>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</si>
  <si>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</si>
  <si>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</si>
  <si>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</si>
  <si>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</si>
  <si>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</si>
  <si>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</si>
  <si>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</si>
  <si>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</si>
  <si>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</si>
  <si>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</si>
  <si>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</si>
  <si>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</si>
  <si>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</si>
  <si>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</si>
  <si>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</si>
  <si>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</si>
  <si>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</si>
  <si>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</si>
  <si>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</si>
  <si>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</si>
  <si>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</si>
  <si>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</si>
  <si>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</si>
  <si>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</si>
  <si>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</si>
  <si>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</si>
  <si>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</si>
  <si>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</si>
  <si>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</si>
  <si>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</si>
  <si>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</si>
  <si>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</si>
  <si>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</si>
  <si>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</si>
  <si>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</si>
  <si>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</si>
  <si>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</si>
  <si>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</si>
  <si>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</si>
  <si>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</si>
  <si>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</si>
  <si>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</si>
  <si>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</si>
  <si>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</si>
  <si>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</si>
  <si>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</si>
  <si>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</si>
  <si>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</si>
  <si>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</si>
  <si>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</si>
  <si>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</si>
  <si>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</si>
  <si>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</si>
  <si>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</si>
  <si>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</si>
  <si>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</si>
  <si>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</si>
  <si>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</si>
  <si>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</si>
  <si>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</si>
  <si>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</si>
  <si>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</si>
  <si>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</si>
  <si>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</si>
  <si>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</si>
  <si>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</si>
  <si>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</si>
  <si>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</si>
  <si>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</si>
  <si>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</si>
  <si>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</si>
  <si>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</si>
  <si>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</si>
  <si>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</si>
  <si>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</si>
  <si>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</si>
  <si>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</si>
  <si>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</si>
  <si>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</si>
  <si>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</si>
  <si>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</si>
  <si>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</si>
  <si>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</si>
  <si>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</si>
  <si>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</si>
  <si>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</si>
  <si>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</si>
  <si>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</si>
  <si>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</si>
  <si>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</si>
  <si>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</si>
  <si>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</si>
  <si>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</si>
  <si>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</si>
  <si>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</si>
  <si>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</si>
  <si>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</si>
  <si>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</si>
  <si>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</si>
  <si>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</si>
  <si>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</si>
  <si>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</si>
  <si>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</si>
  <si>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</si>
  <si>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</si>
  <si>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</si>
  <si>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</si>
  <si>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</si>
  <si>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</si>
  <si>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</si>
  <si>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</si>
  <si>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</si>
  <si>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</si>
  <si>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</si>
  <si>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</si>
  <si>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</si>
  <si>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</si>
  <si>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</si>
  <si>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</si>
  <si>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</si>
  <si>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</si>
  <si>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</si>
  <si>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</si>
  <si>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</si>
  <si>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</si>
  <si>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</si>
  <si>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</si>
  <si>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</si>
  <si>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</si>
  <si>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</si>
  <si>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</si>
  <si>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</si>
  <si>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</si>
  <si>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</si>
  <si>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</si>
  <si>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</si>
  <si>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</si>
  <si>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</si>
  <si>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</si>
  <si>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</si>
  <si>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</si>
  <si>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</si>
  <si>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</si>
  <si>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</si>
  <si>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</si>
  <si>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</si>
  <si>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</si>
  <si>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</si>
  <si>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</si>
  <si>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</si>
  <si>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</si>
  <si>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</si>
  <si>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</si>
  <si>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</si>
  <si>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</si>
  <si>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</si>
  <si>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</si>
  <si>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</si>
  <si>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</si>
  <si>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</si>
  <si>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</si>
  <si>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</si>
  <si>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</si>
  <si>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</si>
  <si>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</si>
  <si>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</si>
  <si>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</si>
  <si>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</si>
  <si>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</si>
  <si>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</si>
  <si>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</si>
  <si>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</si>
  <si>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</si>
  <si>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</si>
  <si>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</si>
  <si>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</si>
  <si>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</si>
  <si>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</si>
  <si>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</si>
  <si>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</si>
  <si>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</si>
  <si>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</si>
  <si>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</si>
  <si>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</si>
  <si>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</si>
  <si>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</si>
  <si>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</si>
  <si>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</si>
  <si>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</si>
  <si>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</si>
  <si>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</si>
  <si>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</si>
  <si>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</si>
  <si>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</si>
  <si>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</si>
  <si>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</si>
  <si>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</si>
  <si>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</si>
  <si>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</si>
  <si>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</si>
  <si>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</si>
  <si>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</si>
  <si>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</si>
  <si>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</si>
  <si>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</si>
  <si>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</si>
  <si>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</si>
  <si>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</si>
  <si>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</si>
  <si>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</si>
  <si>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</si>
  <si>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</si>
  <si>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</si>
  <si>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</si>
  <si>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</si>
  <si>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</si>
  <si>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</si>
  <si>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</si>
  <si>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</si>
  <si>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</si>
  <si>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</si>
  <si>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</si>
  <si>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</si>
  <si>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</si>
  <si>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</si>
  <si>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</si>
  <si>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</si>
  <si>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</si>
  <si>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</si>
  <si>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</si>
  <si>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</si>
  <si>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</si>
  <si>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</si>
  <si>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</si>
  <si>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</si>
  <si>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</si>
  <si>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</si>
  <si>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</si>
  <si>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</si>
  <si>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</si>
  <si>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</si>
  <si>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</si>
  <si>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</si>
  <si>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</si>
  <si>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</si>
  <si>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</si>
  <si>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</si>
  <si>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</si>
  <si>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</si>
  <si>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</si>
  <si>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</si>
  <si>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</si>
  <si>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</si>
  <si>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</si>
  <si>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</si>
  <si>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</si>
  <si>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</si>
  <si>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</si>
  <si>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</si>
  <si>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</si>
  <si>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</si>
  <si>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</si>
  <si>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</si>
  <si>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</si>
  <si>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</si>
  <si>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</si>
  <si>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</si>
  <si>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</si>
  <si>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</si>
  <si>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</si>
  <si>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</si>
  <si>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</si>
  <si>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</si>
  <si>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</si>
  <si>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</si>
  <si>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</si>
  <si>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</si>
  <si>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</si>
  <si>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</si>
  <si>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</si>
  <si>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</si>
  <si>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</si>
  <si>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</si>
  <si>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</si>
  <si>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</si>
  <si>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</si>
  <si>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</si>
  <si>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</si>
  <si>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</si>
  <si>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</si>
  <si>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</si>
  <si>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</si>
  <si>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</si>
  <si>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</si>
  <si>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</si>
  <si>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</si>
  <si>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</si>
  <si>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</si>
  <si>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</si>
  <si>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</si>
  <si>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</si>
  <si>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</si>
  <si>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</si>
  <si>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</si>
  <si>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</si>
  <si>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</si>
  <si>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</si>
  <si>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</si>
  <si>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</si>
  <si>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</si>
  <si>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</si>
  <si>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</si>
  <si>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</si>
  <si>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</si>
  <si>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</si>
  <si>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</si>
  <si>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</si>
  <si>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</si>
  <si>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</si>
  <si>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</si>
  <si>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</si>
  <si>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</si>
  <si>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</si>
  <si>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</si>
  <si>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</si>
  <si>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</si>
  <si>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</si>
  <si>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</si>
  <si>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</si>
  <si>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</si>
  <si>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</si>
  <si>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</si>
  <si>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</si>
  <si>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</si>
  <si>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</si>
  <si>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</si>
  <si>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</si>
  <si>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</si>
  <si>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</si>
  <si>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</si>
  <si>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</si>
  <si>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</si>
  <si>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</si>
  <si>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</si>
  <si>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</si>
  <si>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</si>
  <si>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</si>
  <si>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</si>
  <si>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</si>
  <si>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</si>
  <si>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</si>
  <si>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</si>
  <si>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</si>
  <si>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</si>
  <si>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</si>
  <si>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</si>
  <si>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</si>
  <si>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</si>
  <si>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</si>
  <si>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</si>
  <si>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</si>
  <si>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</si>
  <si>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</si>
  <si>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</si>
  <si>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</si>
  <si>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</si>
  <si>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</si>
  <si>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</si>
  <si>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</si>
  <si>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</si>
  <si>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</si>
  <si>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</si>
  <si>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</si>
  <si>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</si>
  <si>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</si>
  <si>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</si>
  <si>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</si>
  <si>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</si>
  <si>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</si>
  <si>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</si>
  <si>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</si>
  <si>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</si>
  <si>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</si>
  <si>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</si>
  <si>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</si>
  <si>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</si>
  <si>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</si>
  <si>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</si>
  <si>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</si>
  <si>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</si>
  <si>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</si>
  <si>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</si>
  <si>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</si>
  <si>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</si>
  <si>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</si>
  <si>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</si>
  <si>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</si>
  <si>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</si>
  <si>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</si>
  <si>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</si>
  <si>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</si>
  <si>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</si>
  <si>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</si>
  <si>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</si>
  <si>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</si>
  <si>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</si>
  <si>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</si>
  <si>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</si>
  <si>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</si>
  <si>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</si>
  <si>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</si>
  <si>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</si>
  <si>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</si>
  <si>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</si>
  <si>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</si>
  <si>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</si>
  <si>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</si>
  <si>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</si>
  <si>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</si>
  <si>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</si>
  <si>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</si>
  <si>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</si>
  <si>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</si>
  <si>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</si>
  <si>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</si>
  <si>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</si>
  <si>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</si>
  <si>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</si>
  <si>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</si>
  <si>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</si>
  <si>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</si>
  <si>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</si>
  <si>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</si>
  <si>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</si>
  <si>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</si>
  <si>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</si>
  <si>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</si>
  <si>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</si>
  <si>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</si>
  <si>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</si>
  <si>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</si>
  <si>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</si>
  <si>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</si>
  <si>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</si>
  <si>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</si>
  <si>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</si>
  <si>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</si>
  <si>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</si>
  <si>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</si>
  <si>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</si>
  <si>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</si>
  <si>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</si>
  <si>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</si>
  <si>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</si>
  <si>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</si>
  <si>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</si>
  <si>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</si>
  <si>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</si>
  <si>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</si>
  <si>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</si>
  <si>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</si>
  <si>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</si>
  <si>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</si>
  <si>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</si>
  <si>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</si>
  <si>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</si>
  <si>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</si>
  <si>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</si>
  <si>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</si>
  <si>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</si>
  <si>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</si>
  <si>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</si>
  <si>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</si>
  <si>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</si>
  <si>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</si>
  <si>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</si>
  <si>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</si>
  <si>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</si>
  <si>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</si>
  <si>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</si>
  <si>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</si>
  <si>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</si>
  <si>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</si>
  <si>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</si>
  <si>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</si>
  <si>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</si>
  <si>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</si>
  <si>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</si>
  <si>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</si>
  <si>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</si>
  <si>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</si>
  <si>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</si>
  <si>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</si>
  <si>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</si>
  <si>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</si>
  <si>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</si>
  <si>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</si>
  <si>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</si>
  <si>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</si>
  <si>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</si>
  <si>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</si>
  <si>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</si>
  <si>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</si>
  <si>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</si>
  <si>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</si>
  <si>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</si>
  <si>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</si>
  <si>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</si>
  <si>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</si>
  <si>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</si>
  <si>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</si>
  <si>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</si>
  <si>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</si>
  <si>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</si>
  <si>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</si>
  <si>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</si>
  <si>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</si>
  <si>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</si>
  <si>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</si>
  <si>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</si>
  <si>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</si>
  <si>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</si>
  <si>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</si>
  <si>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</si>
  <si>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</si>
  <si>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</si>
  <si>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</si>
  <si>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</si>
  <si>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</si>
  <si>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</si>
  <si>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</si>
  <si>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</si>
  <si>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</si>
  <si>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</si>
  <si>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</si>
  <si>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</si>
  <si>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</si>
  <si>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</si>
  <si>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</si>
  <si>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</si>
  <si>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</si>
  <si>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</si>
  <si>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</si>
  <si>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</si>
  <si>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</si>
  <si>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</si>
  <si>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</si>
  <si>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</si>
  <si>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</si>
  <si>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</si>
  <si>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</si>
  <si>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</si>
  <si>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</si>
  <si>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</si>
  <si>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</si>
  <si>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</si>
  <si>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</si>
  <si>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</si>
  <si>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</si>
  <si>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</si>
  <si>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</si>
  <si>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</si>
  <si>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</si>
  <si>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</si>
  <si>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</si>
  <si>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</si>
  <si>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</si>
  <si>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</si>
  <si>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</si>
  <si>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</si>
  <si>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</si>
  <si>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</si>
  <si>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</si>
  <si>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</si>
  <si>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</si>
  <si>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</si>
  <si>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</si>
  <si>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</si>
  <si>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</si>
  <si>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</si>
  <si>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</si>
  <si>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</si>
  <si>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</si>
  <si>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</si>
  <si>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</si>
  <si>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</si>
  <si>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</si>
  <si>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</si>
  <si>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</si>
  <si>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</si>
  <si>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</si>
  <si>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</si>
  <si>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</si>
  <si>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</si>
  <si>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</si>
  <si>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</si>
  <si>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</si>
  <si>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</si>
  <si>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</si>
  <si>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</si>
  <si>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</si>
  <si>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</si>
  <si>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</si>
  <si>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</si>
  <si>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</si>
  <si>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</si>
  <si>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</si>
  <si>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</si>
  <si>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</si>
  <si>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</si>
  <si>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</si>
  <si>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</si>
  <si>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</si>
  <si>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</si>
  <si>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</si>
  <si>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</si>
  <si>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</si>
  <si>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</si>
  <si>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</si>
  <si>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</si>
  <si>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</si>
  <si>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</si>
  <si>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</si>
  <si>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</si>
  <si>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</si>
  <si>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</si>
  <si>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</si>
  <si>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</si>
  <si>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</si>
  <si>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</si>
  <si>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</si>
  <si>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</si>
  <si>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</si>
  <si>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</si>
  <si>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</si>
  <si>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</si>
  <si>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</si>
  <si>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</si>
  <si>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</si>
  <si>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</si>
  <si>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</si>
  <si>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</si>
  <si>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</si>
  <si>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</si>
  <si>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</si>
  <si>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</si>
  <si>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</si>
  <si>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</si>
  <si>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</si>
  <si>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</si>
  <si>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</si>
  <si>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</si>
  <si>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</si>
  <si>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</si>
  <si>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</si>
  <si>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</si>
  <si>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</si>
  <si>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</si>
  <si>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</si>
  <si>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</si>
  <si>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</si>
  <si>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</si>
  <si>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</si>
  <si>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</si>
  <si>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</si>
  <si>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</si>
  <si>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</si>
  <si>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</si>
  <si>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</si>
  <si>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</si>
  <si>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</si>
  <si>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</si>
  <si>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</si>
  <si>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</si>
  <si>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</si>
  <si>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</si>
  <si>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</si>
  <si>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</si>
  <si>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</si>
  <si>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</si>
  <si>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</si>
  <si>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</si>
  <si>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</si>
  <si>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</si>
  <si>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</si>
  <si>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</si>
  <si>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</si>
  <si>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</si>
  <si>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</si>
  <si>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</si>
  <si>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</si>
  <si>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</si>
  <si>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</si>
  <si>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</si>
  <si>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</si>
  <si>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</si>
  <si>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</si>
  <si>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</si>
  <si>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</si>
  <si>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</si>
  <si>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</si>
  <si>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</si>
  <si>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</si>
  <si>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</si>
  <si>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</si>
  <si>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</si>
  <si>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</si>
  <si>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</si>
  <si>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</si>
  <si>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</si>
  <si>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</si>
  <si>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</si>
  <si>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</si>
  <si>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</si>
  <si>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</si>
  <si>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</si>
  <si>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</si>
  <si>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</si>
  <si>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</si>
  <si>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</si>
  <si>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</si>
  <si>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</si>
  <si>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</si>
  <si>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</si>
  <si>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</si>
  <si>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</si>
  <si>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</si>
  <si>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</si>
  <si>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</si>
  <si>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</si>
  <si>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</si>
  <si>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</si>
  <si>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</si>
  <si>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</si>
  <si>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</si>
  <si>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</si>
  <si>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</si>
  <si>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</si>
  <si>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</si>
  <si>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</si>
  <si>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</si>
  <si>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</si>
  <si>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</si>
  <si>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</si>
  <si>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</si>
  <si>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</si>
  <si>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</si>
  <si>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</si>
  <si>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</si>
  <si>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</si>
  <si>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</si>
  <si>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</si>
  <si>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</si>
  <si>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</si>
  <si>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</si>
  <si>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</si>
  <si>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</si>
  <si>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</si>
  <si>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</si>
  <si>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</si>
  <si>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</si>
  <si>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</si>
  <si>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</si>
  <si>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</si>
  <si>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</si>
  <si>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</si>
  <si>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</si>
  <si>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</si>
  <si>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</si>
  <si>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</si>
  <si>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</si>
  <si>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</si>
  <si>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</si>
  <si>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</si>
  <si>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</si>
  <si>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</si>
  <si>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</si>
  <si>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</si>
  <si>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</si>
  <si>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</si>
  <si>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</si>
  <si>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</si>
  <si>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</si>
  <si>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</si>
  <si>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</si>
  <si>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</si>
  <si>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</si>
  <si>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</si>
  <si>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</si>
  <si>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</si>
  <si>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</si>
  <si>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</si>
  <si>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</si>
  <si>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</si>
  <si>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</si>
  <si>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</si>
  <si>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</si>
  <si>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</si>
  <si>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</si>
  <si>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</si>
  <si>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</si>
  <si>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</si>
  <si>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</si>
  <si>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</si>
  <si>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</si>
  <si>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</si>
  <si>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</si>
  <si>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</si>
  <si>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</si>
  <si>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</si>
  <si>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</si>
  <si>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</si>
  <si>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</si>
  <si>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</si>
  <si>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</si>
  <si>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</si>
  <si>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</si>
  <si>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</si>
  <si>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</si>
  <si>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</si>
  <si>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</si>
  <si>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</si>
  <si>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</si>
  <si>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</si>
  <si>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</si>
  <si>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</si>
  <si>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</si>
  <si>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</si>
  <si>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</si>
  <si>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</si>
  <si>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</si>
  <si>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</si>
  <si>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</si>
  <si>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</si>
  <si>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</si>
  <si>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</si>
  <si>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</si>
  <si>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</si>
  <si>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</si>
  <si>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</si>
  <si>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</si>
  <si>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</si>
  <si>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</si>
  <si>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</si>
  <si>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</si>
  <si>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</si>
  <si>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</si>
  <si>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</si>
  <si>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</si>
  <si>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</si>
  <si>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</si>
  <si>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</si>
  <si>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</si>
  <si>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</si>
  <si>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</si>
  <si>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</si>
  <si>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</si>
  <si>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</si>
  <si>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</si>
  <si>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</si>
  <si>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</si>
  <si>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</si>
  <si>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</si>
  <si>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</si>
  <si>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</si>
  <si>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</si>
  <si>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</si>
  <si>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</si>
  <si>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</si>
  <si>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</si>
  <si>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</si>
  <si>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</si>
  <si>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</si>
  <si>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</si>
  <si>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</si>
  <si>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</si>
  <si>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</si>
  <si>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</si>
  <si>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</si>
  <si>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</si>
  <si>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</si>
  <si>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</si>
  <si>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</si>
  <si>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</si>
  <si>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</si>
  <si>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</si>
  <si>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</si>
  <si>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</si>
  <si>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</si>
  <si>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</si>
  <si>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</si>
  <si>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</si>
  <si>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</si>
  <si>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</si>
  <si>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</si>
  <si>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</si>
  <si>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</si>
  <si>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</si>
  <si>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</si>
  <si>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</si>
  <si>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</si>
  <si>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</si>
  <si>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</si>
  <si>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</si>
  <si>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</si>
  <si>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</si>
  <si>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</si>
  <si>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</si>
  <si>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</si>
  <si>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</si>
  <si>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</si>
  <si>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</si>
  <si>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</si>
  <si>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</si>
  <si>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</si>
  <si>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</si>
  <si>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</si>
  <si>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</si>
  <si>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</si>
  <si>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</si>
  <si>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</si>
  <si>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</si>
  <si>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</si>
  <si>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</si>
  <si>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</si>
  <si>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</si>
  <si>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</si>
  <si>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</si>
  <si>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</si>
  <si>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</si>
  <si>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</si>
  <si>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</si>
  <si>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</si>
  <si>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</si>
  <si>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</si>
  <si>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</si>
  <si>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</si>
  <si>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</si>
  <si>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</si>
  <si>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</si>
  <si>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</si>
  <si>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</si>
  <si>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</si>
  <si>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</si>
  <si>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</si>
  <si>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</si>
  <si>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</si>
  <si>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</si>
  <si>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</si>
  <si>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</si>
  <si>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</si>
  <si>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</si>
  <si>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</si>
  <si>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</si>
  <si>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</si>
  <si>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</si>
  <si>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</si>
  <si>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</si>
  <si>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</si>
  <si>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</si>
  <si>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</si>
  <si>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</si>
  <si>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</si>
  <si>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</si>
  <si>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</si>
  <si>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</si>
  <si>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</si>
  <si>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</si>
  <si>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</si>
  <si>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</si>
  <si>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</si>
  <si>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</si>
  <si>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</si>
  <si>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</si>
  <si>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</si>
  <si>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</si>
  <si>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</si>
  <si>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</si>
  <si>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</si>
  <si>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</si>
  <si>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</si>
  <si>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</si>
  <si>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</si>
  <si>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</si>
  <si>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</si>
  <si>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</si>
  <si>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</si>
  <si>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</si>
  <si>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</si>
  <si>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</si>
  <si>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</si>
  <si>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</si>
  <si>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</si>
  <si>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</si>
  <si>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</si>
  <si>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</si>
  <si>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</si>
  <si>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</si>
  <si>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</si>
  <si>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</si>
  <si>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</si>
  <si>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</si>
  <si>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</si>
  <si>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</si>
  <si>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</si>
  <si>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</si>
  <si>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</si>
  <si>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</si>
  <si>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</si>
  <si>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</si>
  <si>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</si>
  <si>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</si>
  <si>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</si>
  <si>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</si>
  <si>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</si>
  <si>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</si>
  <si>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</si>
  <si>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</si>
  <si>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</si>
  <si>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</si>
  <si>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</si>
  <si>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</si>
  <si>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</si>
  <si>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</si>
  <si>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</si>
  <si>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</si>
  <si>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</si>
  <si>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</si>
  <si>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</si>
  <si>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</si>
  <si>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</si>
  <si>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</si>
  <si>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</si>
  <si>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</si>
  <si>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</si>
  <si>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</si>
  <si>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</si>
  <si>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</si>
  <si>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</si>
  <si>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</si>
  <si>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</si>
  <si>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</si>
  <si>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</si>
  <si>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</si>
  <si>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</si>
  <si>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</si>
  <si>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</si>
  <si>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</si>
  <si>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</si>
  <si>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</si>
  <si>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</si>
  <si>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</si>
  <si>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</si>
  <si>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</si>
  <si>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</si>
  <si>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</si>
  <si>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</si>
  <si>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</si>
  <si>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</si>
  <si>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</si>
  <si>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</si>
  <si>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</si>
  <si>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</si>
  <si>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</si>
  <si>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</si>
  <si>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</si>
  <si>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</si>
  <si>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</si>
  <si>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</si>
  <si>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</si>
  <si>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</si>
  <si>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</si>
  <si>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</si>
  <si>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</si>
  <si>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</si>
  <si>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</si>
  <si>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</si>
  <si>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</si>
  <si>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</si>
  <si>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</si>
  <si>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</si>
  <si>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</si>
  <si>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</si>
  <si>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</si>
  <si>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</si>
  <si>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</si>
  <si>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</si>
  <si>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</si>
  <si>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</si>
  <si>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</si>
  <si>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</si>
  <si>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</si>
  <si>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</si>
  <si>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</si>
  <si>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</si>
  <si>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</si>
  <si>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</si>
  <si>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</si>
  <si>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</si>
  <si>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</si>
  <si>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</si>
  <si>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</si>
  <si>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</si>
  <si>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</si>
  <si>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</si>
  <si>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</si>
  <si>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</si>
  <si>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</si>
  <si>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</si>
  <si>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</si>
  <si>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</si>
  <si>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</si>
  <si>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</si>
  <si>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</si>
  <si>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</si>
  <si>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</si>
  <si>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</si>
  <si>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</si>
  <si>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</si>
  <si>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</si>
  <si>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</si>
  <si>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</si>
  <si>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</si>
  <si>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</si>
  <si>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</si>
  <si>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</si>
  <si>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</si>
  <si>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</si>
  <si>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</si>
  <si>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</si>
  <si>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</si>
  <si>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</si>
  <si>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</si>
  <si>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</si>
  <si>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</si>
  <si>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</si>
  <si>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</si>
  <si>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</si>
  <si>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</si>
  <si>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</si>
  <si>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</si>
  <si>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</si>
  <si>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</si>
  <si>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</si>
  <si>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</si>
  <si>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</si>
  <si>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</si>
  <si>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</si>
  <si>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</si>
  <si>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</si>
  <si>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</si>
  <si>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</si>
  <si>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</si>
  <si>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</si>
  <si>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</si>
  <si>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</si>
  <si>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</si>
  <si>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</si>
  <si>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</si>
  <si>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</si>
  <si>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</si>
  <si>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</si>
  <si>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</si>
  <si>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</si>
  <si>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</si>
  <si>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</si>
  <si>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</si>
  <si>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</si>
  <si>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</si>
  <si>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</si>
  <si>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</si>
  <si>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</si>
  <si>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</si>
  <si>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</si>
  <si>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</si>
  <si>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</si>
  <si>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</si>
  <si>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</si>
  <si>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</si>
  <si>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</si>
  <si>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</si>
  <si>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</si>
  <si>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</si>
  <si>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</si>
  <si>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</si>
  <si>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</si>
  <si>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</si>
  <si>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</si>
  <si>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</si>
  <si>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</si>
  <si>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</si>
  <si>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</si>
  <si>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</si>
  <si>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</si>
  <si>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</si>
  <si>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</si>
  <si>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</si>
  <si>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</si>
  <si>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</si>
  <si>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</si>
  <si>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</si>
  <si>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</si>
  <si>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</si>
  <si>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</si>
  <si>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</si>
  <si>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</si>
  <si>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</si>
  <si>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</si>
  <si>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</si>
  <si>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</si>
  <si>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</si>
  <si>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</si>
  <si>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</si>
  <si>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</si>
  <si>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</si>
  <si>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</si>
  <si>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</si>
  <si>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</si>
  <si>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</si>
  <si>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</si>
  <si>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</si>
  <si>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</si>
  <si>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</si>
  <si>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</si>
  <si>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</si>
  <si>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</si>
  <si>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</si>
  <si>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</si>
  <si>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</si>
  <si>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</si>
  <si>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</si>
  <si>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</si>
  <si>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</si>
  <si>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</si>
  <si>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</si>
  <si>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</si>
  <si>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</si>
  <si>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</si>
  <si>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</si>
  <si>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</si>
  <si>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</si>
  <si>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</si>
  <si>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</si>
  <si>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</si>
  <si>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</si>
  <si>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</si>
  <si>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</si>
  <si>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</si>
  <si>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</si>
  <si>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</si>
  <si>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</si>
  <si>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</si>
  <si>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</si>
  <si>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</si>
  <si>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</si>
  <si>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</si>
  <si>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</si>
  <si>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</si>
  <si>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</si>
  <si>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</si>
  <si>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</si>
  <si>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</si>
  <si>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</si>
  <si>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</si>
  <si>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</si>
  <si>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</si>
  <si>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</si>
  <si>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</si>
  <si>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</si>
  <si>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</si>
  <si>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</si>
  <si>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</si>
  <si>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</si>
  <si>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</si>
  <si>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</si>
  <si>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</si>
  <si>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</si>
  <si>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</si>
  <si>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</si>
  <si>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</si>
  <si>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</si>
  <si>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</si>
  <si>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</si>
  <si>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</si>
  <si>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</si>
  <si>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</si>
  <si>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</si>
  <si>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</si>
  <si>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</si>
  <si>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</si>
  <si>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</si>
  <si>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</si>
  <si>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</si>
  <si>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</si>
  <si>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</si>
  <si>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</si>
  <si>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</si>
  <si>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</si>
  <si>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</si>
  <si>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</si>
  <si>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</si>
  <si>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</si>
  <si>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</si>
  <si>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</si>
  <si>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</si>
  <si>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</si>
  <si>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</si>
  <si>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</si>
  <si>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</si>
  <si>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</si>
  <si>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</si>
  <si>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</si>
  <si>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</si>
  <si>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</si>
  <si>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</si>
  <si>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</si>
  <si>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</si>
  <si>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</si>
  <si>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</si>
  <si>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</si>
  <si>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</si>
  <si>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</si>
  <si>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</si>
  <si>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</si>
  <si>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</si>
  <si>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</si>
  <si>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</si>
  <si>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</si>
  <si>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</si>
  <si>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</si>
  <si>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</si>
  <si>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</si>
  <si>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</si>
  <si>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</si>
  <si>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</si>
  <si>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</si>
  <si>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</si>
  <si>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</si>
  <si>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</si>
  <si>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</si>
  <si>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</si>
  <si>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</si>
  <si>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</si>
  <si>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</si>
  <si>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</si>
  <si>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</si>
  <si>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</si>
  <si>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</si>
  <si>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</si>
  <si>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</si>
  <si>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</si>
  <si>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</si>
  <si>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</si>
  <si>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</si>
  <si>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</si>
  <si>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</si>
  <si>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</si>
  <si>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</si>
  <si>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</si>
  <si>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</si>
  <si>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</si>
  <si>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</si>
  <si>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</si>
  <si>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</si>
  <si>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</si>
  <si>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</si>
  <si>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</si>
  <si>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</si>
  <si>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</si>
  <si>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</si>
  <si>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</si>
  <si>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</si>
  <si>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</si>
  <si>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</si>
  <si>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</si>
  <si>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</si>
  <si>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</si>
  <si>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</si>
  <si>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</si>
  <si>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</si>
  <si>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</si>
  <si>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</si>
  <si>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</si>
  <si>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</si>
  <si>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</si>
  <si>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</si>
  <si>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</si>
  <si>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</si>
  <si>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</si>
  <si>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</si>
  <si>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</si>
  <si>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</si>
  <si>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</si>
  <si>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</si>
  <si>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</si>
  <si>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</si>
  <si>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</si>
  <si>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</si>
  <si>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</si>
  <si>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</si>
  <si>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</si>
  <si>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</si>
  <si>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</si>
  <si>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</si>
  <si>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</si>
  <si>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</si>
  <si>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</si>
  <si>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</si>
  <si>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</si>
  <si>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</si>
  <si>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</si>
  <si>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</si>
  <si>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</si>
  <si>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</si>
  <si>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</si>
  <si>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</si>
  <si>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</si>
  <si>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</si>
  <si>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</si>
  <si>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</si>
  <si>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</si>
  <si>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</si>
  <si>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</si>
  <si>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</si>
  <si>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</si>
  <si>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</si>
  <si>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</si>
  <si>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</si>
  <si>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</si>
  <si>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</si>
  <si>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</si>
  <si>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</si>
  <si>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</si>
  <si>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</si>
  <si>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</si>
  <si>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</si>
  <si>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</si>
  <si>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</si>
  <si>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</si>
  <si>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</si>
  <si>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</si>
  <si>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</si>
  <si>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</si>
  <si>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</si>
  <si>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</si>
  <si>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</si>
  <si>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</si>
  <si>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</si>
  <si>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</si>
  <si>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</si>
  <si>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</si>
  <si>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</si>
  <si>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</si>
  <si>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</si>
  <si>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</si>
  <si>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</si>
  <si>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</si>
  <si>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</si>
  <si>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</si>
  <si>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</si>
  <si>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</si>
  <si>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</si>
  <si>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</si>
  <si>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</si>
  <si>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</si>
  <si>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</si>
  <si>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</si>
  <si>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</si>
  <si>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</si>
  <si>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</si>
  <si>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</si>
  <si>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</si>
  <si>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</si>
  <si>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</si>
  <si>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</si>
  <si>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</si>
  <si>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</si>
  <si>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</si>
  <si>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</si>
  <si>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</si>
  <si>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</si>
  <si>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</si>
  <si>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</si>
  <si>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</si>
  <si>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</si>
  <si>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</si>
  <si>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</si>
  <si>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</si>
  <si>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</si>
  <si>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</si>
  <si>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</si>
  <si>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</si>
  <si>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</si>
  <si>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</si>
  <si>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</si>
  <si>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</si>
  <si>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</si>
  <si>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</si>
  <si>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</si>
  <si>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</si>
  <si>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</si>
  <si>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</si>
  <si>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</si>
  <si>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</si>
  <si>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</si>
  <si>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</si>
  <si>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</si>
  <si>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</si>
  <si>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</si>
  <si>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</si>
  <si>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</si>
  <si>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</si>
  <si>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</si>
  <si>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</si>
  <si>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</si>
  <si>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</si>
  <si>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</si>
  <si>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</si>
  <si>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</si>
  <si>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</si>
  <si>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</si>
  <si>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</si>
  <si>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</si>
  <si>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</si>
  <si>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</si>
  <si>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</si>
  <si>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</si>
  <si>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</si>
  <si>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</si>
  <si>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</si>
  <si>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</si>
  <si>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</si>
  <si>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</si>
  <si>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</si>
  <si>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</si>
  <si>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</si>
  <si>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</si>
  <si>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</si>
  <si>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</si>
  <si>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</si>
  <si>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</si>
  <si>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</si>
  <si>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</si>
  <si>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</si>
  <si>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</si>
  <si>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</si>
  <si>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</si>
  <si>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</si>
  <si>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</si>
  <si>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</si>
  <si>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</si>
  <si>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</si>
  <si>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</si>
  <si>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</si>
  <si>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</si>
  <si>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</si>
  <si>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</si>
  <si>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</si>
  <si>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</si>
  <si>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</si>
  <si>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</si>
  <si>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</si>
  <si>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</si>
  <si>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</si>
  <si>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</si>
  <si>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</si>
  <si>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</si>
  <si>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</si>
  <si>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</si>
  <si>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</si>
  <si>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</si>
  <si>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</si>
  <si>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</si>
  <si>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</si>
  <si>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</si>
  <si>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</si>
  <si>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</si>
  <si>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</si>
  <si>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</si>
  <si>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</si>
  <si>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</si>
  <si>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</si>
  <si>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</si>
  <si>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</si>
  <si>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</si>
  <si>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</si>
  <si>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</si>
  <si>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</si>
  <si>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</si>
  <si>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</si>
  <si>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</si>
  <si>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</si>
  <si>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</si>
  <si>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</si>
  <si>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</si>
  <si>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</si>
  <si>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</si>
  <si>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</si>
  <si>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</si>
  <si>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</si>
  <si>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</si>
  <si>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</si>
  <si>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</si>
  <si>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</si>
  <si>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</si>
  <si>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</si>
  <si>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</si>
  <si>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</si>
  <si>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</si>
  <si>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</si>
  <si>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</si>
  <si>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</si>
  <si>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</si>
  <si>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</si>
  <si>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</si>
  <si>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</si>
  <si>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</si>
  <si>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</si>
  <si>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</si>
  <si>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</si>
  <si>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</si>
  <si>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</si>
  <si>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</si>
  <si>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</si>
  <si>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</si>
  <si>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</si>
  <si>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</si>
  <si>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</si>
  <si>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</si>
  <si>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</si>
  <si>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</si>
  <si>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</si>
  <si>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</si>
  <si>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</si>
  <si>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</si>
  <si>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</si>
  <si>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</si>
  <si>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</si>
  <si>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</si>
  <si>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</si>
  <si>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</si>
  <si>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</si>
  <si>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</si>
  <si>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</si>
  <si>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</si>
  <si>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</si>
  <si>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</si>
  <si>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</si>
  <si>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</si>
  <si>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</si>
  <si>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</si>
  <si>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</si>
  <si>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</si>
  <si>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</si>
  <si>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</si>
  <si>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</si>
  <si>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</si>
  <si>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</si>
  <si>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</si>
  <si>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</si>
  <si>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</si>
  <si>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</si>
  <si>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</si>
  <si>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</si>
  <si>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</si>
  <si>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</si>
  <si>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</si>
  <si>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</si>
  <si>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</si>
  <si>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</si>
  <si>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</si>
  <si>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</si>
  <si>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</si>
  <si>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</si>
  <si>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</si>
  <si>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</si>
  <si>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</si>
  <si>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</si>
  <si>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</si>
  <si>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</si>
  <si>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</si>
  <si>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</si>
  <si>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</si>
  <si>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</si>
  <si>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</si>
  <si>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</si>
  <si>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</si>
  <si>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</si>
  <si>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</si>
  <si>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</si>
  <si>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</si>
  <si>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</si>
  <si>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</si>
  <si>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</si>
  <si>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</si>
  <si>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</si>
  <si>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</si>
  <si>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</si>
  <si>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</si>
  <si>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</si>
  <si>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</si>
  <si>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</si>
  <si>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</si>
  <si>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</si>
  <si>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</si>
  <si>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</si>
  <si>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</si>
  <si>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</si>
  <si>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</si>
  <si>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</si>
  <si>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</si>
  <si>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</si>
  <si>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</si>
  <si>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</si>
  <si>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</si>
  <si>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</si>
  <si>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</si>
  <si>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</si>
  <si>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</si>
  <si>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</si>
  <si>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</si>
  <si>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</si>
  <si>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</si>
  <si>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</si>
  <si>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</si>
  <si>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</si>
  <si>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</si>
  <si>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</si>
  <si>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</si>
  <si>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</si>
  <si>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</si>
  <si>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</si>
  <si>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</si>
  <si>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</si>
  <si>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</si>
  <si>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</si>
  <si>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</si>
  <si>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</si>
  <si>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</si>
  <si>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</si>
  <si>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</si>
  <si>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</si>
  <si>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</si>
  <si>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</si>
  <si>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</si>
  <si>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</si>
  <si>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</si>
  <si>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</si>
  <si>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</si>
  <si>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</si>
  <si>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</si>
  <si>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</si>
  <si>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</si>
  <si>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</si>
  <si>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</si>
  <si>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</si>
  <si>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</si>
  <si>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</si>
  <si>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</si>
  <si>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</si>
  <si>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</si>
  <si>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</si>
  <si>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</si>
  <si>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</si>
  <si>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</si>
  <si>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</si>
  <si>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</si>
  <si>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</si>
  <si>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</si>
  <si>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</si>
  <si>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</si>
  <si>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</si>
  <si>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</si>
  <si>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</si>
  <si>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</si>
  <si>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</si>
  <si>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</si>
  <si>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</si>
  <si>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</si>
  <si>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</si>
  <si>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</si>
  <si>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</si>
  <si>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</si>
  <si>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</si>
  <si>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</si>
  <si>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</si>
  <si>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</si>
  <si>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</si>
  <si>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</si>
  <si>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</si>
  <si>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</si>
  <si>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</si>
  <si>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</si>
  <si>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</si>
  <si>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</si>
  <si>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</si>
  <si>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</si>
  <si>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</si>
  <si>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</si>
  <si>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</si>
  <si>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</si>
  <si>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</si>
  <si>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</si>
  <si>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</si>
  <si>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</si>
  <si>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</si>
  <si>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</si>
  <si>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</si>
  <si>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</si>
  <si>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</si>
  <si>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</si>
  <si>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</si>
  <si>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</si>
  <si>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</si>
  <si>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</si>
  <si>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</si>
  <si>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</si>
  <si>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</si>
  <si>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</si>
  <si>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</si>
  <si>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</si>
  <si>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</si>
  <si>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</si>
  <si>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</si>
  <si>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</si>
  <si>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</si>
  <si>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</si>
  <si>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</si>
  <si>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</si>
  <si>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</si>
  <si>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</si>
  <si>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</si>
  <si>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</si>
  <si>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</si>
  <si>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</si>
  <si>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</si>
  <si>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</si>
  <si>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</si>
  <si>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</si>
  <si>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</si>
  <si>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</si>
  <si>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</si>
  <si>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</si>
  <si>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</si>
  <si>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</si>
  <si>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</si>
  <si>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</si>
  <si>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</si>
  <si>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</si>
  <si>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</si>
  <si>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</si>
  <si>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</si>
  <si>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</si>
  <si>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</si>
  <si>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</si>
  <si>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</si>
  <si>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</si>
  <si>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</si>
  <si>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</si>
  <si>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</si>
  <si>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</si>
  <si>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</si>
  <si>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</si>
  <si>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</si>
  <si>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</si>
  <si>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</si>
  <si>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</si>
  <si>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</si>
  <si>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</si>
  <si>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</si>
  <si>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</si>
  <si>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</si>
  <si>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</si>
  <si>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</si>
  <si>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</si>
  <si>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</si>
  <si>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</si>
  <si>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</si>
  <si>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</si>
  <si>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</si>
  <si>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</si>
  <si>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</si>
  <si>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</si>
  <si>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</si>
  <si>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</si>
  <si>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</si>
  <si>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</si>
  <si>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</si>
  <si>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</si>
  <si>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</si>
  <si>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</si>
  <si>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</si>
  <si>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</si>
  <si>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</si>
  <si>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</si>
  <si>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</si>
  <si>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</si>
  <si>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</si>
  <si>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</si>
  <si>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</si>
  <si>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</si>
  <si>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</si>
  <si>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</si>
  <si>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</si>
  <si>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</si>
  <si>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</si>
  <si>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</si>
  <si>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</si>
  <si>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</si>
  <si>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</si>
  <si>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</si>
  <si>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</si>
  <si>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</si>
  <si>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</si>
  <si>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</si>
  <si>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</si>
  <si>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</si>
  <si>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</si>
  <si>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</si>
  <si>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</si>
  <si>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</si>
  <si>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</si>
  <si>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</si>
  <si>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</si>
  <si>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</si>
  <si>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</si>
  <si>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</si>
  <si>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</si>
  <si>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</si>
  <si>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</si>
  <si>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</si>
  <si>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</si>
  <si>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</si>
  <si>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</si>
  <si>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</si>
  <si>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</si>
  <si>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</si>
  <si>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</si>
  <si>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</si>
  <si>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</si>
  <si>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</si>
  <si>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</si>
  <si>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</si>
  <si>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</si>
  <si>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</si>
  <si>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</si>
  <si>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</si>
  <si>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</si>
  <si>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</si>
  <si>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</si>
  <si>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</si>
  <si>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</si>
  <si>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</si>
  <si>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</si>
  <si>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</si>
  <si>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</si>
  <si>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</si>
  <si>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</si>
  <si>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</si>
  <si>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</si>
  <si>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</si>
  <si>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</si>
  <si>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</si>
  <si>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</si>
  <si>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</si>
  <si>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</si>
  <si>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</si>
  <si>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</si>
  <si>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</si>
  <si>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</si>
  <si>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</si>
  <si>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</si>
  <si>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</si>
  <si>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</si>
  <si>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</si>
  <si>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</si>
  <si>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</si>
  <si>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</si>
  <si>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</si>
  <si>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</si>
  <si>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</si>
  <si>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</si>
  <si>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</si>
  <si>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</si>
  <si>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</si>
  <si>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</si>
  <si>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</si>
  <si>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</si>
  <si>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</si>
  <si>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</si>
  <si>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</si>
  <si>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</si>
  <si>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</si>
  <si>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</si>
  <si>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</si>
  <si>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</si>
  <si>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</si>
  <si>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</si>
  <si>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</si>
  <si>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</si>
  <si>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</si>
  <si>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</si>
  <si>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</si>
  <si>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</si>
  <si>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</si>
  <si>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</si>
  <si>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</si>
  <si>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</si>
  <si>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</si>
  <si>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</si>
  <si>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</si>
  <si>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</si>
  <si>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</si>
  <si>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</si>
  <si>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</si>
  <si>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</si>
  <si>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</si>
  <si>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</si>
  <si>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</si>
  <si>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</si>
  <si>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</si>
  <si>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</si>
  <si>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</si>
  <si>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</si>
  <si>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</si>
  <si>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</si>
  <si>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</si>
  <si>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</si>
  <si>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</si>
  <si>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</si>
  <si>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</si>
  <si>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</si>
  <si>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</si>
  <si>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</si>
  <si>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</si>
  <si>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</si>
  <si>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</si>
  <si>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</si>
  <si>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</si>
  <si>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</si>
  <si>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</si>
  <si>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</si>
  <si>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</si>
  <si>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</si>
  <si>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</si>
  <si>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</si>
  <si>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</si>
  <si>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</si>
  <si>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</si>
  <si>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</si>
  <si>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</si>
  <si>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</si>
  <si>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</si>
  <si>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</si>
  <si>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</si>
  <si>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</si>
  <si>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</si>
  <si>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</si>
  <si>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</si>
  <si>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</si>
  <si>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</si>
  <si>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</si>
  <si>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</si>
  <si>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</si>
  <si>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</si>
  <si>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</si>
  <si>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</si>
  <si>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</si>
  <si>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</si>
  <si>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</si>
  <si>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</si>
  <si>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</si>
  <si>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</si>
  <si>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</si>
  <si>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</si>
  <si>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</si>
  <si>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</si>
  <si>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</si>
  <si>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</si>
  <si>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</si>
  <si>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</si>
  <si>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</si>
  <si>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</si>
  <si>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</si>
  <si>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</si>
  <si>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</si>
  <si>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</si>
  <si>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</si>
  <si>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</si>
  <si>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</si>
  <si>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</si>
  <si>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</si>
  <si>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</si>
  <si>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</si>
  <si>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</si>
  <si>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</si>
  <si>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</si>
  <si>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</si>
  <si>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</si>
  <si>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</si>
  <si>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</si>
  <si>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</si>
  <si>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</si>
  <si>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</si>
  <si>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</si>
  <si>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</si>
  <si>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</si>
  <si>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</si>
  <si>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</si>
  <si>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</si>
  <si>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</si>
  <si>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</si>
  <si>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</si>
  <si>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</si>
  <si>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</si>
  <si>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</si>
  <si>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</si>
  <si>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</si>
  <si>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</si>
  <si>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</si>
  <si>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</si>
  <si>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</si>
  <si>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</si>
  <si>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</si>
  <si>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</si>
  <si>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</si>
  <si>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</si>
  <si>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</si>
  <si>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</si>
  <si>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</si>
  <si>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</si>
  <si>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</si>
  <si>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</si>
  <si>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</si>
  <si>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</si>
  <si>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</si>
  <si>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</si>
  <si>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</si>
  <si>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</si>
  <si>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</si>
  <si>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</si>
  <si>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</si>
  <si>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</si>
  <si>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</si>
  <si>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</si>
  <si>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</si>
  <si>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</si>
  <si>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</si>
  <si>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</si>
  <si>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</si>
  <si>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</si>
  <si>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</si>
  <si>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</si>
  <si>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</si>
  <si>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</si>
  <si>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</si>
  <si>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</si>
  <si>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</si>
  <si>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</si>
  <si>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</si>
  <si>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</si>
  <si>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</si>
  <si>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</si>
  <si>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</si>
  <si>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</si>
  <si>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</si>
  <si>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</si>
  <si>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</si>
  <si>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</si>
  <si>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</si>
  <si>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</si>
  <si>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</si>
  <si>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</si>
  <si>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</si>
  <si>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</si>
  <si>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</si>
  <si>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</si>
  <si>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</si>
  <si>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</si>
  <si>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</si>
  <si>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</si>
  <si>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</si>
  <si>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</si>
  <si>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</si>
  <si>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</si>
  <si>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</si>
  <si>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</si>
  <si>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</si>
  <si>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</si>
  <si>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</si>
  <si>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</si>
  <si>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</si>
  <si>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</si>
  <si>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</si>
  <si>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</si>
  <si>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</si>
  <si>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</si>
  <si>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</si>
  <si>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</si>
  <si>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</si>
  <si>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</si>
  <si>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</si>
  <si>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</si>
  <si>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</si>
  <si>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</si>
  <si>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</si>
  <si>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</si>
  <si>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</si>
  <si>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</si>
  <si>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</si>
  <si>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</si>
  <si>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</si>
  <si>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</si>
  <si>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</si>
  <si>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</si>
  <si>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</si>
  <si>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</si>
  <si>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</si>
  <si>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</si>
  <si>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</si>
  <si>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</si>
  <si>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</si>
  <si>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</si>
  <si>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</si>
  <si>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</si>
  <si>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</si>
  <si>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</si>
  <si>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</si>
  <si>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</si>
  <si>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</si>
  <si>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</si>
  <si>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</si>
  <si>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</si>
  <si>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</si>
  <si>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</si>
  <si>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</si>
  <si>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</si>
  <si>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</si>
  <si>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</si>
  <si>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</si>
  <si>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</si>
  <si>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</si>
  <si>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</si>
  <si>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</si>
  <si>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</si>
  <si>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</si>
  <si>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</si>
  <si>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</si>
  <si>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</si>
  <si>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</si>
  <si>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</si>
  <si>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</si>
  <si>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</si>
  <si>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</si>
  <si>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</si>
  <si>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</si>
  <si>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</si>
  <si>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</si>
  <si>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</si>
  <si>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</si>
  <si>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</si>
  <si>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</si>
  <si>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</si>
  <si>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</si>
  <si>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</si>
  <si>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</si>
  <si>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</si>
  <si>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</si>
  <si>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</si>
  <si>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</si>
  <si>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</si>
  <si>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</si>
  <si>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</si>
  <si>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</si>
  <si>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</si>
  <si>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</si>
  <si>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</si>
  <si>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</si>
  <si>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</si>
  <si>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</si>
  <si>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</si>
  <si>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</si>
  <si>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</si>
  <si>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</si>
  <si>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</si>
  <si>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</si>
  <si>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</si>
  <si>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</si>
  <si>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</si>
  <si>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</si>
  <si>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</si>
  <si>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</si>
  <si>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</si>
  <si>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</si>
  <si>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</si>
  <si>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</si>
  <si>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</si>
  <si>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</si>
  <si>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</si>
  <si>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</si>
  <si>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</si>
  <si>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</si>
  <si>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</si>
  <si>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</si>
  <si>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</si>
  <si>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</si>
  <si>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</si>
  <si>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</si>
  <si>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</si>
  <si>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</si>
  <si>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</si>
  <si>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</si>
  <si>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</si>
  <si>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</si>
  <si>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</si>
  <si>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</si>
  <si>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</si>
  <si>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</si>
  <si>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</si>
  <si>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</si>
  <si>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</si>
  <si>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</si>
  <si>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</si>
  <si>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</si>
  <si>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</si>
  <si>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</si>
  <si>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</si>
  <si>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</si>
  <si>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</si>
  <si>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</si>
  <si>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</si>
  <si>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</si>
  <si>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</si>
  <si>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</si>
  <si>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</si>
  <si>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</si>
  <si>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</si>
  <si>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</si>
  <si>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</si>
  <si>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</si>
  <si>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</si>
  <si>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</si>
  <si>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</si>
  <si>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</si>
  <si>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</si>
  <si>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</si>
  <si>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</si>
  <si>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</si>
  <si>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</si>
  <si>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</si>
  <si>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</si>
  <si>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</si>
  <si>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</si>
  <si>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</si>
  <si>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</si>
  <si>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</si>
  <si>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</si>
  <si>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</si>
  <si>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</si>
  <si>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</si>
  <si>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</si>
  <si>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</si>
  <si>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</si>
  <si>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</si>
  <si>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</si>
  <si>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</si>
  <si>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</si>
  <si>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</si>
  <si>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</si>
  <si>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</si>
  <si>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</si>
  <si>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</si>
  <si>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</si>
  <si>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</si>
  <si>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</si>
  <si>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</si>
  <si>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</si>
  <si>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</si>
  <si>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</si>
  <si>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</si>
  <si>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</si>
  <si>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</si>
  <si>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</si>
  <si>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</si>
  <si>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</si>
  <si>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</si>
  <si>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</si>
  <si>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</si>
  <si>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</si>
  <si>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</si>
  <si>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</si>
  <si>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</si>
  <si>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</si>
  <si>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</si>
  <si>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</si>
  <si>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</si>
  <si>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</si>
  <si>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</si>
  <si>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</si>
  <si>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</si>
  <si>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</si>
  <si>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</si>
  <si>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</si>
  <si>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</si>
  <si>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</si>
  <si>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</si>
  <si>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</si>
  <si>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</si>
  <si>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</si>
  <si>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</si>
  <si>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</si>
  <si>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</si>
  <si>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</si>
  <si>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</si>
  <si>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</si>
  <si>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</si>
  <si>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</si>
  <si>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</si>
  <si>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</si>
  <si>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</si>
  <si>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</si>
  <si>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</si>
  <si>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</si>
  <si>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</si>
  <si>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</si>
  <si>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</si>
  <si>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</si>
  <si>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</si>
  <si>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</si>
  <si>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</si>
  <si>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</si>
  <si>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</si>
  <si>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</si>
  <si>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</si>
  <si>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</si>
  <si>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</si>
  <si>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</si>
  <si>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</si>
  <si>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</si>
  <si>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</si>
  <si>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</si>
  <si>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</si>
  <si>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</si>
  <si>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</si>
  <si>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</si>
  <si>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</si>
  <si>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</si>
  <si>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</si>
  <si>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</si>
  <si>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</si>
  <si>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</si>
  <si>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</si>
  <si>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</si>
  <si>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</si>
  <si>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</si>
  <si>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</si>
  <si>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</si>
  <si>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</si>
  <si>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</si>
  <si>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</si>
  <si>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</si>
  <si>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</si>
  <si>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</si>
  <si>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</si>
  <si>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</si>
  <si>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</si>
  <si>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</si>
  <si>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</si>
  <si>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</si>
  <si>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</si>
  <si>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</si>
  <si>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</si>
  <si>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</si>
  <si>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</si>
  <si>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</si>
  <si>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</si>
  <si>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</si>
  <si>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</si>
  <si>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</si>
  <si>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</si>
  <si>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</si>
  <si>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</si>
  <si>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</si>
  <si>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</si>
  <si>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</si>
  <si>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</si>
  <si>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</si>
  <si>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</si>
  <si>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</si>
  <si>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</si>
  <si>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</si>
  <si>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</si>
  <si>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</si>
  <si>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</si>
  <si>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</si>
  <si>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</si>
  <si>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</si>
  <si>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</si>
  <si>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</si>
  <si>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</si>
  <si>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</si>
  <si>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</si>
  <si>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</si>
  <si>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</si>
  <si>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</si>
  <si>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</si>
  <si>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</si>
  <si>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</si>
  <si>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</si>
  <si>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</si>
  <si>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</si>
  <si>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</si>
  <si>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</si>
  <si>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</si>
  <si>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</si>
  <si>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</si>
  <si>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</si>
  <si>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</si>
  <si>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</si>
  <si>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</si>
  <si>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</si>
  <si>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</si>
  <si>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</si>
  <si>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</si>
  <si>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</si>
  <si>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</si>
  <si>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</si>
  <si>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</si>
  <si>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</si>
  <si>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</si>
  <si>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</si>
  <si>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</si>
  <si>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</si>
  <si>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</si>
  <si>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</si>
  <si>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</si>
  <si>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</si>
  <si>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</si>
  <si>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</si>
  <si>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</si>
  <si>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</si>
  <si>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</si>
  <si>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</si>
  <si>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</si>
  <si>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</si>
  <si>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</si>
  <si>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</si>
  <si>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</si>
  <si>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</si>
  <si>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</si>
  <si>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</si>
  <si>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</si>
  <si>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</si>
  <si>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</si>
  <si>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</si>
  <si>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</si>
  <si>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</si>
  <si>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</si>
  <si>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</si>
  <si>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</si>
  <si>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</si>
  <si>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</si>
  <si>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</si>
  <si>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</si>
  <si>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</si>
  <si>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</si>
  <si>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</si>
  <si>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</si>
  <si>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</si>
  <si>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</si>
  <si>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</si>
  <si>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</si>
  <si>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</si>
  <si>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</si>
  <si>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</si>
  <si>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</si>
  <si>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</si>
  <si>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</si>
  <si>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</si>
  <si>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</si>
  <si>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</si>
  <si>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</si>
  <si>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</si>
  <si>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</si>
  <si>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</si>
  <si>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</si>
  <si>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</si>
  <si>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</si>
  <si>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</si>
  <si>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</si>
  <si>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</si>
  <si>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</si>
  <si>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</si>
  <si>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</si>
  <si>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</si>
  <si>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</si>
  <si>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</si>
  <si>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</si>
  <si>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</si>
  <si>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</si>
  <si>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</si>
  <si>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</si>
  <si>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</si>
  <si>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</si>
  <si>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</si>
  <si>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</si>
  <si>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</si>
  <si>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</si>
  <si>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</si>
  <si>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</si>
  <si>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</si>
  <si>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</si>
  <si>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</si>
  <si>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</si>
  <si>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</si>
  <si>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</si>
  <si>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</si>
  <si>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</si>
  <si>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</si>
  <si>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</si>
  <si>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</si>
  <si>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</si>
  <si>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</si>
  <si>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</si>
  <si>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</si>
  <si>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</si>
  <si>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</si>
  <si>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</si>
  <si>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</si>
  <si>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</si>
  <si>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</si>
  <si>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</si>
  <si>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</si>
  <si>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</si>
  <si>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</si>
  <si>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</si>
  <si>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</si>
  <si>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</si>
  <si>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</si>
  <si>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</si>
  <si>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</si>
  <si>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</si>
  <si>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</si>
  <si>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</si>
  <si>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</si>
  <si>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</si>
  <si>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</si>
  <si>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</si>
  <si>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</si>
  <si>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</si>
  <si>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</si>
  <si>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</si>
  <si>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</si>
  <si>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</si>
  <si>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</si>
  <si>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</si>
  <si>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</si>
  <si>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</si>
  <si>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</si>
  <si>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</si>
  <si>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</si>
  <si>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</si>
  <si>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</si>
  <si>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</si>
  <si>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</si>
  <si>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</si>
  <si>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</si>
  <si>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</si>
  <si>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</si>
  <si>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</si>
  <si>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</si>
  <si>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</si>
  <si>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</si>
  <si>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</si>
  <si>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</si>
  <si>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</si>
  <si>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</si>
  <si>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</si>
  <si>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</si>
  <si>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</si>
  <si>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</si>
  <si>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</si>
  <si>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</si>
  <si>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</si>
  <si>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</si>
  <si>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</si>
  <si>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</si>
  <si>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</si>
  <si>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</si>
  <si>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</si>
  <si>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</si>
  <si>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</si>
  <si>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</si>
  <si>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</si>
  <si>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</si>
  <si>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</si>
  <si>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</si>
  <si>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</si>
  <si>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</si>
  <si>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</si>
  <si>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</si>
  <si>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</si>
  <si>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</si>
  <si>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</si>
  <si>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</si>
  <si>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</si>
  <si>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</si>
  <si>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</si>
  <si>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</si>
  <si>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</si>
  <si>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</si>
  <si>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</si>
  <si>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</si>
  <si>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</si>
  <si>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</si>
  <si>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</si>
  <si>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</si>
  <si>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</si>
  <si>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</si>
  <si>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</si>
  <si>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</si>
  <si>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</si>
  <si>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</si>
  <si>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</si>
  <si>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</si>
  <si>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</si>
  <si>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</si>
  <si>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</si>
  <si>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</si>
  <si>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</si>
  <si>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</si>
  <si>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</si>
  <si>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</si>
  <si>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</si>
  <si>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</si>
  <si>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</si>
  <si>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</si>
  <si>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</si>
  <si>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</si>
  <si>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</si>
  <si>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</si>
  <si>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</si>
  <si>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</si>
  <si>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</si>
  <si>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</si>
  <si>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</si>
  <si>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</si>
  <si>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</si>
  <si>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</si>
  <si>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</si>
  <si>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</si>
  <si>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</si>
  <si>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</si>
  <si>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</si>
  <si>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</si>
  <si>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</si>
  <si>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</si>
  <si>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</si>
  <si>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</si>
  <si>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</si>
  <si>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</si>
  <si>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</si>
  <si>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</si>
  <si>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</si>
  <si>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</si>
  <si>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</si>
  <si>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</si>
  <si>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</si>
  <si>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</si>
  <si>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</si>
  <si>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</si>
  <si>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</si>
  <si>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</si>
  <si>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</si>
  <si>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</si>
  <si>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</si>
  <si>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</si>
  <si>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</si>
  <si>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</si>
  <si>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</si>
  <si>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</si>
  <si>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</si>
  <si>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</si>
  <si>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</si>
  <si>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</si>
  <si>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</si>
  <si>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</si>
  <si>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</si>
  <si>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</si>
  <si>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</si>
  <si>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</si>
  <si>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</si>
  <si>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</si>
  <si>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</si>
  <si>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</si>
  <si>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</si>
  <si>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</si>
  <si>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</si>
  <si>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</si>
  <si>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</si>
  <si>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</si>
  <si>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</si>
  <si>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</si>
  <si>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</si>
  <si>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</si>
  <si>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</si>
  <si>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</si>
  <si>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</si>
  <si>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</si>
  <si>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</si>
  <si>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</si>
  <si>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</si>
  <si>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</si>
  <si>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</si>
  <si>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</si>
  <si>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</si>
  <si>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</si>
  <si>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</si>
  <si>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</si>
  <si>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</si>
  <si>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</si>
  <si>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</si>
  <si>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</si>
  <si>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</si>
  <si>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</si>
  <si>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</si>
  <si>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</si>
  <si>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</si>
  <si>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</si>
  <si>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</si>
  <si>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</si>
  <si>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</si>
  <si>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</si>
  <si>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</si>
  <si>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</si>
  <si>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</si>
  <si>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</si>
  <si>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</si>
  <si>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</si>
  <si>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</si>
  <si>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</si>
  <si>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</si>
  <si>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</si>
  <si>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</si>
  <si>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</si>
  <si>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</si>
  <si>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</si>
  <si>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</si>
  <si>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</si>
  <si>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</si>
  <si>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</si>
  <si>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</si>
  <si>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</si>
  <si>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</si>
  <si>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</si>
  <si>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</si>
  <si>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</si>
  <si>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</si>
  <si>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</si>
  <si>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</si>
  <si>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</si>
  <si>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</si>
  <si>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</si>
  <si>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</si>
  <si>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</si>
  <si>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</si>
  <si>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</si>
  <si>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</si>
  <si>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</si>
  <si>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</si>
  <si>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</si>
  <si>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</si>
  <si>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</si>
  <si>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</si>
  <si>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</si>
  <si>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</si>
  <si>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</si>
  <si>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</si>
  <si>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</si>
  <si>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</si>
  <si>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</si>
  <si>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</si>
  <si>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</si>
  <si>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</si>
  <si>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</si>
  <si>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</si>
  <si>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</si>
  <si>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</si>
  <si>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</si>
  <si>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</si>
  <si>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</si>
  <si>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</si>
  <si>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</si>
  <si>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</si>
  <si>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</si>
  <si>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</si>
  <si>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</si>
  <si>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</si>
  <si>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</si>
  <si>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</si>
  <si>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</si>
  <si>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</si>
  <si>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</si>
  <si>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</si>
  <si>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</si>
  <si>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</si>
  <si>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</si>
  <si>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</si>
  <si>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</si>
  <si>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</si>
  <si>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</si>
  <si>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</si>
  <si>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</si>
  <si>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</si>
  <si>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</si>
  <si>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</si>
  <si>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</si>
  <si>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</si>
  <si>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</si>
  <si>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</si>
  <si>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</si>
  <si>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</si>
  <si>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</si>
  <si>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</si>
  <si>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</si>
  <si>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</si>
  <si>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</si>
  <si>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</si>
  <si>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</si>
  <si>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</si>
  <si>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</si>
  <si>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</si>
  <si>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</si>
  <si>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</si>
  <si>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</si>
  <si>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</si>
  <si>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</si>
  <si>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</si>
  <si>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</si>
  <si>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</si>
  <si>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</si>
  <si>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</si>
  <si>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</si>
  <si>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</si>
  <si>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</si>
  <si>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</si>
  <si>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</si>
  <si>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</si>
  <si>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</si>
  <si>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</si>
  <si>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</si>
  <si>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</si>
  <si>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</si>
  <si>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</si>
  <si>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</si>
  <si>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</si>
  <si>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</si>
  <si>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</si>
  <si>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</si>
  <si>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</si>
  <si>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</si>
  <si>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</si>
  <si>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</si>
  <si>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</si>
  <si>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</si>
  <si>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</si>
  <si>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</si>
  <si>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</si>
  <si>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</si>
  <si>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</si>
  <si>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</si>
  <si>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</si>
  <si>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</si>
  <si>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</si>
  <si>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</si>
  <si>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</si>
  <si>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</si>
  <si>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</si>
  <si>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</si>
  <si>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</si>
  <si>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</si>
  <si>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</si>
  <si>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</si>
  <si>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</si>
  <si>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</si>
  <si>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</si>
  <si>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</si>
  <si>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</si>
  <si>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</si>
  <si>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</si>
  <si>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</si>
  <si>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</si>
  <si>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</si>
  <si>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</si>
  <si>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</si>
  <si>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</si>
  <si>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</si>
  <si>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</si>
  <si>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</si>
  <si>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</si>
  <si>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</si>
  <si>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</si>
  <si>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</si>
  <si>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</si>
  <si>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</si>
  <si>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</si>
  <si>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</si>
  <si>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</si>
  <si>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</si>
  <si>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</si>
  <si>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</si>
  <si>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</si>
  <si>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</si>
  <si>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</si>
  <si>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</si>
  <si>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</si>
  <si>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</si>
  <si>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</si>
  <si>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</si>
  <si>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</si>
  <si>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</si>
  <si>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</si>
  <si>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</si>
  <si>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</si>
  <si>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</si>
  <si>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</si>
  <si>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</si>
  <si>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</si>
  <si>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</si>
  <si>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</si>
  <si>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</si>
  <si>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</si>
  <si>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</si>
  <si>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</si>
  <si>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</si>
  <si>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</si>
  <si>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</si>
  <si>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</si>
  <si>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</si>
  <si>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</si>
  <si>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</si>
  <si>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</si>
  <si>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</si>
  <si>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</si>
  <si>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</si>
  <si>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</si>
  <si>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</si>
  <si>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</si>
  <si>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</si>
  <si>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</si>
  <si>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</si>
  <si>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</si>
  <si>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</si>
  <si>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</si>
  <si>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</si>
  <si>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</si>
  <si>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</si>
  <si>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</si>
  <si>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</si>
  <si>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</si>
  <si>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</si>
  <si>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</si>
  <si>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</si>
  <si>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</si>
  <si>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</si>
  <si>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</si>
  <si>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</si>
  <si>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</si>
  <si>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</si>
  <si>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</si>
  <si>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</si>
  <si>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</si>
  <si>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</si>
  <si>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</si>
  <si>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</si>
  <si>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</si>
  <si>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</si>
  <si>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</si>
  <si>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</si>
  <si>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</si>
  <si>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</si>
  <si>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</si>
  <si>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</si>
  <si>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</si>
  <si>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</si>
  <si>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</si>
  <si>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</si>
  <si>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</si>
  <si>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</si>
  <si>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</si>
  <si>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</si>
  <si>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</si>
  <si>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</si>
  <si>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</si>
  <si>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</si>
  <si>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</si>
  <si>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</si>
  <si>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</si>
  <si>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</si>
  <si>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</si>
  <si>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</si>
  <si>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</si>
  <si>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</si>
  <si>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</si>
  <si>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</si>
  <si>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</si>
  <si>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</si>
  <si>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</si>
  <si>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</si>
  <si>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</si>
  <si>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</si>
  <si>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</si>
  <si>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</si>
  <si>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</si>
  <si>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</si>
  <si>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</si>
  <si>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</si>
  <si>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</si>
  <si>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</si>
  <si>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</si>
  <si>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</si>
  <si>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</si>
  <si>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</si>
  <si>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</si>
  <si>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</si>
  <si>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</si>
  <si>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</si>
  <si>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</si>
  <si>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</si>
  <si>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</si>
  <si>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</si>
  <si>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</si>
  <si>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</si>
  <si>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</si>
  <si>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</si>
  <si>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</si>
  <si>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</si>
  <si>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</si>
  <si>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</si>
  <si>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</si>
  <si>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</si>
  <si>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</si>
  <si>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</si>
  <si>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</si>
  <si>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</si>
  <si>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</si>
  <si>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</si>
  <si>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</si>
  <si>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</si>
  <si>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</si>
  <si>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</si>
  <si>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</si>
  <si>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</si>
  <si>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</si>
  <si>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</si>
  <si>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</si>
  <si>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</si>
  <si>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</si>
  <si>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</si>
  <si>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</si>
  <si>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</si>
  <si>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</si>
  <si>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</si>
  <si>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</si>
  <si>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</si>
  <si>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</si>
  <si>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</si>
  <si>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</si>
  <si>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</si>
  <si>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</si>
  <si>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</si>
  <si>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</si>
  <si>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</si>
  <si>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</si>
  <si>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</si>
  <si>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</si>
  <si>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</si>
  <si>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</si>
  <si>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</si>
  <si>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</si>
  <si>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</si>
  <si>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</si>
  <si>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</si>
  <si>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</si>
  <si>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</si>
  <si>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</si>
  <si>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</si>
  <si>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</si>
  <si>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</si>
  <si>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</si>
  <si>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</si>
  <si>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</si>
  <si>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</si>
  <si>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</si>
  <si>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</si>
  <si>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</si>
  <si>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</si>
  <si>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</si>
  <si>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</si>
  <si>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</si>
  <si>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</si>
  <si>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</si>
  <si>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</si>
  <si>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</si>
  <si>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</si>
  <si>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</si>
  <si>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</si>
  <si>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</si>
  <si>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</si>
  <si>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</si>
  <si>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</si>
  <si>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</si>
  <si>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</si>
  <si>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</si>
  <si>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</si>
  <si>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</si>
  <si>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</si>
  <si>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</si>
  <si>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</si>
  <si>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</si>
  <si>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</si>
  <si>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</si>
  <si>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</si>
  <si>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</si>
  <si>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</si>
  <si>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</si>
  <si>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</si>
  <si>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</si>
  <si>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</si>
  <si>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</si>
  <si>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</si>
  <si>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</si>
  <si>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</si>
  <si>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</si>
  <si>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</si>
  <si>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</si>
  <si>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</si>
  <si>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</si>
  <si>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</si>
  <si>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</si>
  <si>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</si>
  <si>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</si>
  <si>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</si>
  <si>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</si>
  <si>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</si>
  <si>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</si>
  <si>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</si>
  <si>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</si>
  <si>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</si>
  <si>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</si>
  <si>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</si>
  <si>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</si>
  <si>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</si>
  <si>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</si>
  <si>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</si>
  <si>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</si>
  <si>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</si>
  <si>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</si>
  <si>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</si>
  <si>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</si>
  <si>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</si>
  <si>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</si>
  <si>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</si>
  <si>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</si>
  <si>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</si>
  <si>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</si>
  <si>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</si>
  <si>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</si>
  <si>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</si>
  <si>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</si>
  <si>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</si>
  <si>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</si>
  <si>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</si>
  <si>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</si>
  <si>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</si>
  <si>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</si>
  <si>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</si>
  <si>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</si>
  <si>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</si>
  <si>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</si>
  <si>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</si>
  <si>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</si>
  <si>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</si>
  <si>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</si>
  <si>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</si>
  <si>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</si>
  <si>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</si>
  <si>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</si>
  <si>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</si>
  <si>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</si>
  <si>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</si>
  <si>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</si>
  <si>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</si>
  <si>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</si>
  <si>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</si>
  <si>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</si>
  <si>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</si>
  <si>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</si>
  <si>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</si>
  <si>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</si>
  <si>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</si>
  <si>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</si>
  <si>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</si>
  <si>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</si>
  <si>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</si>
  <si>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</si>
  <si>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</si>
  <si>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</si>
  <si>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</si>
  <si>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</si>
  <si>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</si>
  <si>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</si>
  <si>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</si>
  <si>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</si>
  <si>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</si>
  <si>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</si>
  <si>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</si>
  <si>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</si>
  <si>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</si>
  <si>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</si>
  <si>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</si>
  <si>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</si>
  <si>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</si>
  <si>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</si>
  <si>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</si>
  <si>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</si>
  <si>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</si>
  <si>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</si>
  <si>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</si>
  <si>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</si>
  <si>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</si>
  <si>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</si>
  <si>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</si>
  <si>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</si>
  <si>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</si>
  <si>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</si>
  <si>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</si>
  <si>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</si>
  <si>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</si>
  <si>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</si>
  <si>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</si>
  <si>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</si>
  <si>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</si>
  <si>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</si>
  <si>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</si>
  <si>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</si>
  <si>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</si>
  <si>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</si>
  <si>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</si>
  <si>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</si>
  <si>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</si>
  <si>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</si>
  <si>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</si>
  <si>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</si>
  <si>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</si>
  <si>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</si>
  <si>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</si>
  <si>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</si>
  <si>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</si>
  <si>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</si>
  <si>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</si>
  <si>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</si>
  <si>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</si>
  <si>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</si>
  <si>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</si>
  <si>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</si>
  <si>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</si>
  <si>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</si>
  <si>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</si>
  <si>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</si>
  <si>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</si>
  <si>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</si>
  <si>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</si>
  <si>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</si>
  <si>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</si>
  <si>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</si>
  <si>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</si>
  <si>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</si>
  <si>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</si>
  <si>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</si>
  <si>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</si>
  <si>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</si>
  <si>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</si>
  <si>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</si>
  <si>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</si>
  <si>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</si>
  <si>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</si>
  <si>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</si>
  <si>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</si>
  <si>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</si>
  <si>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</si>
  <si>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</si>
  <si>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</si>
  <si>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</si>
  <si>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</si>
  <si>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</si>
  <si>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</si>
  <si>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</si>
  <si>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</si>
  <si>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</si>
  <si>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</si>
  <si>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</si>
  <si>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</si>
  <si>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</si>
  <si>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</si>
  <si>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</si>
  <si>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</si>
  <si>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</si>
  <si>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</si>
  <si>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</si>
  <si>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</si>
  <si>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</si>
  <si>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</si>
  <si>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</si>
  <si>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</si>
  <si>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</si>
  <si>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</si>
  <si>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</si>
  <si>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</si>
  <si>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</si>
  <si>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</si>
  <si>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</si>
  <si>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</si>
  <si>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</si>
  <si>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</si>
  <si>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</si>
  <si>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</si>
  <si>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</si>
  <si>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</si>
  <si>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</si>
  <si>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</si>
  <si>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</si>
  <si>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</si>
  <si>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</si>
  <si>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</si>
  <si>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</si>
  <si>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</si>
  <si>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</si>
  <si>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</si>
  <si>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</si>
  <si>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</si>
  <si>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</si>
  <si>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</si>
  <si>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</si>
  <si>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</si>
  <si>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</si>
  <si>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</si>
  <si>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</si>
  <si>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</si>
  <si>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</si>
  <si>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</si>
  <si>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</si>
  <si>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</si>
  <si>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</si>
  <si>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</si>
  <si>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</si>
  <si>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</si>
  <si>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</si>
  <si>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</si>
  <si>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</si>
  <si>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</si>
  <si>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</si>
  <si>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</si>
  <si>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</si>
  <si>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</si>
  <si>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</si>
  <si>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</si>
  <si>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</si>
  <si>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</si>
  <si>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</si>
  <si>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</si>
  <si>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</si>
  <si>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</si>
  <si>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</si>
  <si>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</si>
  <si>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</si>
  <si>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</si>
  <si>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</si>
  <si>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</si>
  <si>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</si>
  <si>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</si>
  <si>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</si>
  <si>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</si>
  <si>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</si>
  <si>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</si>
  <si>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</si>
  <si>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</si>
  <si>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</si>
  <si>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</si>
  <si>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</si>
  <si>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</si>
  <si>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</si>
  <si>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</si>
  <si>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</si>
  <si>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</si>
  <si>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</si>
  <si>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</si>
  <si>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</si>
  <si>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</si>
  <si>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</si>
  <si>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</si>
  <si>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</si>
  <si>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</si>
  <si>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</si>
  <si>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</si>
  <si>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</si>
  <si>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</si>
  <si>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</si>
  <si>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</si>
  <si>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</si>
  <si>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</si>
  <si>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</si>
  <si>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</si>
  <si>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</si>
  <si>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</si>
  <si>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</si>
  <si>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</si>
  <si>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</si>
  <si>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</si>
  <si>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</si>
  <si>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</si>
  <si>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</si>
  <si>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</si>
  <si>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</si>
  <si>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</si>
  <si>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</si>
  <si>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</si>
  <si>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</si>
  <si>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</si>
  <si>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</si>
  <si>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</si>
  <si>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</si>
  <si>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</si>
  <si>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</si>
  <si>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</si>
  <si>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</si>
  <si>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</si>
  <si>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</si>
  <si>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</si>
  <si>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</si>
  <si>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</si>
  <si>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</si>
  <si>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</si>
  <si>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</si>
  <si>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</si>
  <si>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</si>
  <si>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</si>
  <si>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</si>
  <si>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</si>
  <si>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</si>
  <si>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</si>
  <si>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</si>
  <si>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</si>
  <si>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</si>
  <si>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</si>
  <si>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</si>
  <si>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</si>
  <si>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</si>
  <si>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</si>
  <si>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</si>
  <si>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</si>
  <si>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</si>
  <si>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</si>
  <si>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</si>
  <si>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</si>
  <si>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</si>
  <si>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</si>
  <si>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</si>
  <si>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</si>
  <si>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</si>
  <si>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</si>
  <si>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</si>
  <si>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</si>
  <si>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</si>
  <si>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</si>
  <si>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</si>
  <si>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</si>
  <si>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</si>
  <si>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</si>
  <si>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</si>
  <si>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</si>
  <si>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</si>
  <si>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</si>
  <si>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</si>
  <si>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</si>
  <si>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</si>
  <si>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</si>
  <si>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</si>
  <si>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</si>
  <si>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</si>
  <si>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</si>
  <si>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</si>
  <si>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</si>
  <si>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</si>
  <si>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</si>
  <si>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</si>
  <si>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</si>
  <si>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</si>
  <si>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</si>
  <si>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</si>
  <si>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</si>
  <si>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</si>
  <si>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</si>
  <si>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</si>
  <si>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</si>
  <si>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</si>
  <si>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</si>
  <si>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</si>
  <si>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</si>
  <si>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</si>
  <si>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</si>
  <si>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</si>
  <si>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</si>
  <si>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</si>
  <si>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</si>
  <si>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</si>
  <si>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</si>
  <si>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</si>
  <si>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</si>
  <si>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</si>
  <si>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</si>
  <si>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</si>
  <si>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</si>
  <si>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</si>
  <si>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</si>
  <si>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</si>
  <si>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</si>
  <si>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</si>
  <si>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</si>
  <si>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</si>
  <si>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</si>
  <si>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</si>
  <si>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</si>
  <si>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</si>
  <si>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</si>
  <si>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</si>
  <si>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</si>
  <si>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</si>
  <si>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</si>
  <si>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</si>
  <si>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</si>
  <si>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</si>
  <si>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</si>
  <si>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</si>
  <si>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</si>
  <si>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</si>
  <si>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</si>
  <si>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</si>
  <si>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</si>
  <si>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</si>
  <si>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</si>
  <si>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</si>
  <si>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</si>
  <si>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</si>
  <si>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</si>
  <si>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</si>
  <si>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</si>
  <si>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</si>
  <si>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</si>
  <si>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</si>
  <si>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</si>
  <si>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</si>
  <si>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</si>
  <si>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</si>
  <si>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</si>
  <si>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</si>
  <si>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</si>
  <si>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</si>
  <si>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</si>
  <si>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</si>
  <si>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</si>
  <si>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</si>
  <si>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</si>
  <si>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</si>
  <si>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</si>
  <si>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</si>
  <si>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</si>
  <si>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</si>
  <si>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</si>
  <si>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</si>
  <si>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</si>
  <si>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</si>
  <si>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</si>
  <si>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</si>
  <si>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</si>
  <si>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</si>
  <si>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</si>
  <si>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</si>
  <si>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</si>
  <si>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</si>
  <si>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</si>
  <si>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</si>
  <si>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</si>
  <si>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</si>
  <si>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</si>
  <si>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</si>
  <si>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</si>
  <si>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</si>
  <si>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</si>
  <si>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</si>
  <si>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</si>
  <si>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</si>
  <si>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</si>
  <si>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</si>
  <si>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</si>
  <si>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</si>
  <si>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</si>
  <si>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</si>
  <si>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</si>
  <si>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</si>
  <si>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</si>
  <si>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</si>
  <si>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</si>
  <si>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</si>
  <si>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</si>
  <si>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</si>
  <si>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</si>
  <si>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</si>
  <si>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</si>
  <si>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</si>
  <si>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</si>
  <si>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</si>
  <si>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</si>
  <si>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</si>
  <si>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</si>
  <si>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</si>
  <si>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</si>
  <si>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</si>
  <si>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</si>
  <si>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</si>
  <si>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</si>
  <si>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</si>
  <si>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</si>
  <si>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</si>
  <si>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</si>
  <si>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</si>
  <si>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</si>
  <si>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</si>
  <si>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</si>
  <si>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</si>
  <si>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</si>
  <si>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</si>
  <si>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</si>
  <si>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</si>
  <si>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</si>
  <si>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</si>
  <si>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</si>
  <si>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</si>
  <si>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</si>
  <si>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</si>
  <si>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</si>
  <si>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</si>
  <si>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</si>
  <si>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</si>
  <si>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</si>
  <si>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</si>
  <si>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</si>
  <si>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</si>
  <si>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</si>
  <si>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</si>
  <si>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</si>
  <si>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</si>
  <si>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</si>
  <si>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</si>
  <si>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</si>
  <si>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</si>
  <si>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</si>
  <si>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</si>
  <si>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</si>
  <si>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</si>
  <si>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</si>
  <si>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</si>
  <si>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</si>
  <si>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</si>
  <si>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</si>
  <si>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</si>
  <si>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</si>
  <si>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</si>
  <si>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</si>
  <si>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</si>
  <si>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</si>
  <si>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</si>
  <si>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</si>
  <si>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</si>
  <si>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</si>
  <si>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</si>
  <si>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</si>
  <si>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</si>
  <si>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</si>
  <si>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</si>
  <si>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</si>
  <si>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</si>
  <si>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</si>
  <si>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</si>
  <si>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</si>
  <si>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</si>
  <si>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</si>
  <si>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</si>
  <si>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</si>
  <si>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</si>
  <si>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</si>
  <si>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</si>
  <si>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</si>
  <si>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</si>
  <si>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</si>
  <si>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</si>
  <si>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</si>
  <si>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</si>
  <si>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</si>
  <si>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</si>
  <si>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</si>
  <si>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</si>
  <si>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</si>
  <si>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</si>
  <si>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</si>
  <si>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</si>
  <si>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</si>
  <si>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</si>
  <si>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</si>
  <si>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</si>
  <si>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</si>
  <si>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</si>
  <si>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</si>
  <si>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</si>
  <si>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</si>
  <si>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</si>
  <si>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</si>
  <si>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</si>
  <si>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</si>
  <si>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</si>
  <si>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</si>
  <si>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</si>
  <si>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</si>
  <si>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</si>
  <si>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</si>
  <si>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</si>
  <si>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</si>
  <si>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</si>
  <si>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</si>
  <si>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</si>
  <si>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</si>
  <si>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</si>
  <si>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</si>
  <si>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</si>
  <si>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</si>
  <si>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</si>
  <si>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</si>
  <si>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</si>
  <si>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</si>
  <si>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</si>
  <si>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</si>
  <si>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</si>
  <si>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</si>
  <si>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</si>
  <si>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</si>
  <si>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</si>
  <si>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</si>
  <si>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</si>
  <si>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</si>
  <si>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</si>
  <si>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</si>
  <si>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</si>
  <si>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</si>
  <si>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</si>
  <si>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</si>
  <si>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</si>
  <si>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</si>
  <si>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</si>
  <si>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</si>
  <si>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</si>
  <si>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</si>
  <si>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</si>
  <si>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</si>
  <si>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</si>
  <si>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</si>
  <si>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</si>
  <si>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</si>
  <si>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</si>
  <si>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</si>
  <si>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</si>
  <si>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</si>
  <si>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</si>
  <si>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</si>
  <si>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</si>
  <si>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</si>
  <si>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</si>
  <si>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</si>
  <si>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</si>
  <si>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</si>
  <si>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</si>
  <si>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</si>
  <si>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</si>
  <si>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</si>
  <si>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</si>
  <si>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</si>
  <si>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</si>
  <si>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</si>
  <si>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</si>
  <si>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</si>
  <si>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</si>
  <si>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</si>
  <si>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</si>
  <si>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</si>
  <si>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</si>
  <si>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</si>
  <si>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</si>
  <si>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</si>
  <si>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</si>
  <si>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</si>
  <si>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</si>
  <si>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</si>
  <si>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</si>
  <si>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</si>
  <si>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</si>
  <si>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</si>
  <si>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</si>
  <si>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</si>
  <si>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</si>
  <si>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</si>
  <si>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</si>
  <si>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</si>
  <si>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</si>
  <si>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</si>
  <si>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</si>
  <si>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</si>
  <si>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</si>
  <si>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</si>
  <si>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</si>
  <si>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</si>
  <si>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</si>
  <si>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</si>
  <si>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</si>
  <si>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</si>
  <si>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</si>
  <si>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</si>
  <si>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</si>
  <si>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</si>
  <si>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</si>
  <si>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</si>
  <si>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</si>
  <si>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</si>
  <si>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</si>
  <si>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</si>
  <si>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</si>
  <si>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</si>
  <si>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</si>
  <si>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</si>
  <si>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</si>
  <si>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</si>
  <si>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</si>
  <si>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</si>
  <si>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</si>
  <si>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</si>
  <si>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</si>
  <si>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</si>
  <si>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</si>
  <si>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</si>
  <si>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</si>
  <si>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</si>
  <si>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</si>
  <si>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</si>
  <si>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</si>
  <si>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</si>
  <si>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</si>
  <si>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</si>
  <si>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</si>
  <si>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</si>
  <si>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</si>
  <si>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</si>
  <si>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</si>
  <si>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</si>
  <si>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</si>
  <si>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</si>
  <si>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</si>
  <si>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</si>
  <si>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</si>
  <si>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</si>
  <si>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</si>
  <si>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</si>
  <si>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</si>
  <si>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</si>
  <si>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</si>
  <si>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</si>
  <si>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</si>
  <si>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</si>
  <si>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</si>
  <si>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</si>
  <si>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</si>
  <si>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</si>
  <si>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</si>
  <si>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</si>
  <si>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</si>
  <si>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</si>
  <si>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</si>
  <si>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</si>
  <si>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</si>
  <si>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</si>
  <si>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</si>
  <si>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</si>
  <si>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</si>
  <si>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</si>
  <si>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</si>
  <si>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</si>
  <si>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</si>
  <si>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</si>
  <si>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</si>
  <si>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</si>
  <si>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</si>
  <si>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</si>
  <si>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</si>
  <si>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</si>
  <si>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</si>
  <si>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</si>
  <si>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</si>
  <si>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</si>
  <si>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</si>
  <si>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</si>
  <si>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</si>
  <si>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</si>
  <si>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</si>
  <si>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</si>
  <si>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</si>
  <si>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</si>
  <si>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</si>
  <si>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</si>
  <si>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</si>
  <si>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</si>
  <si>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</si>
  <si>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</si>
  <si>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</si>
  <si>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</si>
  <si>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</si>
  <si>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</si>
  <si>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</si>
  <si>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</si>
  <si>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</si>
  <si>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</si>
  <si>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</si>
  <si>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</si>
  <si>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</si>
  <si>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</si>
  <si>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</si>
  <si>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</si>
  <si>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</si>
  <si>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</si>
  <si>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</si>
  <si>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</si>
  <si>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</si>
  <si>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</si>
  <si>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</si>
  <si>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</si>
  <si>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</si>
  <si>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</si>
  <si>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</si>
  <si>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</si>
  <si>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</si>
  <si>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</si>
  <si>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</si>
  <si>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</si>
  <si>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</si>
  <si>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</si>
  <si>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</si>
  <si>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</si>
  <si>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</si>
  <si>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</si>
  <si>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</si>
  <si>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</si>
  <si>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</si>
  <si>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</si>
  <si>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</si>
  <si>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</si>
  <si>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</si>
  <si>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</si>
  <si>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</si>
  <si>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</si>
  <si>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</si>
  <si>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</si>
  <si>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</si>
  <si>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</si>
  <si>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</si>
  <si>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</si>
  <si>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</si>
  <si>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</si>
  <si>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</si>
  <si>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</si>
  <si>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</si>
  <si>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</si>
  <si>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</si>
  <si>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</si>
  <si>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</si>
  <si>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</si>
  <si>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</si>
  <si>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</si>
  <si>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</si>
  <si>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</si>
  <si>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</si>
  <si>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</si>
  <si>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</si>
  <si>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</si>
  <si>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</si>
  <si>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</si>
  <si>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</si>
  <si>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</si>
  <si>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</si>
  <si>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</si>
  <si>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</si>
  <si>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</si>
  <si>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</si>
  <si>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</si>
  <si>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</si>
  <si>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</si>
  <si>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</si>
  <si>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</si>
  <si>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</si>
  <si>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</si>
  <si>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</si>
  <si>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</si>
  <si>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</si>
  <si>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</si>
  <si>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</si>
  <si>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</si>
  <si>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</si>
  <si>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</si>
  <si>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</si>
  <si>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</si>
  <si>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</si>
  <si>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</si>
  <si>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</si>
  <si>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</si>
  <si>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</si>
  <si>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</si>
  <si>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</si>
  <si>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</si>
  <si>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</si>
  <si>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</si>
  <si>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</si>
  <si>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</si>
  <si>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</si>
  <si>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</si>
  <si>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</si>
  <si>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</si>
  <si>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</si>
  <si>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</si>
  <si>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</si>
  <si>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</si>
  <si>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</si>
  <si>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</si>
  <si>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</si>
  <si>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</si>
  <si>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</si>
  <si>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</si>
  <si>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</si>
  <si>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</si>
  <si>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</si>
  <si>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</si>
  <si>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</si>
  <si>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</si>
  <si>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</si>
  <si>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</si>
  <si>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</si>
  <si>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</si>
  <si>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</si>
  <si>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</si>
  <si>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</si>
  <si>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</si>
  <si>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</si>
  <si>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</si>
  <si>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</si>
  <si>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</si>
  <si>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</si>
  <si>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</si>
  <si>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</si>
  <si>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</si>
  <si>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</si>
  <si>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</si>
  <si>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</si>
  <si>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</si>
  <si>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</si>
  <si>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</si>
  <si>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</si>
  <si>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</si>
  <si>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</si>
  <si>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</si>
  <si>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</si>
  <si>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</si>
  <si>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</si>
  <si>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</si>
  <si>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</si>
  <si>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</si>
  <si>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</si>
  <si>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</si>
  <si>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</si>
  <si>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</si>
  <si>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</si>
  <si>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</si>
  <si>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</si>
  <si>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</si>
  <si>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</si>
  <si>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</si>
  <si>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</si>
  <si>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</si>
  <si>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</si>
  <si>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</si>
  <si>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</si>
  <si>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</si>
  <si>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</si>
  <si>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</si>
  <si>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</si>
  <si>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</si>
  <si>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</si>
  <si>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</si>
  <si>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</si>
  <si>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</si>
  <si>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</si>
  <si>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</si>
  <si>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</si>
  <si>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</si>
  <si>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</si>
  <si>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</si>
  <si>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</si>
  <si>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</si>
  <si>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</si>
  <si>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</si>
  <si>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</si>
  <si>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</si>
  <si>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</si>
  <si>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</si>
  <si>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</si>
  <si>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</si>
  <si>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</si>
  <si>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</si>
  <si>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</si>
  <si>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</si>
  <si>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</si>
  <si>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</si>
  <si>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</si>
  <si>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</si>
  <si>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</si>
  <si>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</si>
  <si>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</si>
  <si>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</si>
  <si>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</si>
  <si>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</si>
  <si>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</si>
  <si>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</si>
  <si>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</si>
  <si>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</si>
  <si>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</si>
  <si>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</si>
  <si>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</si>
  <si>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</si>
  <si>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</si>
  <si>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</si>
  <si>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</si>
  <si>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</si>
  <si>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</si>
  <si>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</si>
  <si>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</si>
  <si>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</si>
  <si>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</si>
  <si>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</si>
  <si>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</si>
  <si>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</si>
  <si>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</si>
  <si>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</si>
  <si>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</si>
  <si>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</si>
  <si>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</si>
  <si>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</si>
  <si>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</si>
  <si>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</si>
  <si>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</si>
  <si>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</si>
  <si>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</si>
  <si>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</si>
  <si>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</si>
  <si>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</si>
  <si>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</si>
  <si>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</si>
  <si>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</si>
  <si>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</si>
  <si>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</si>
  <si>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</si>
  <si>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</si>
  <si>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</si>
  <si>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</si>
  <si>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</si>
  <si>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</si>
  <si>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</si>
  <si>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</si>
  <si>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</si>
  <si>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</si>
  <si>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</si>
  <si>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</si>
  <si>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</si>
  <si>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</si>
  <si>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</si>
  <si>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</si>
  <si>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</si>
  <si>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</si>
  <si>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</si>
  <si>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</si>
  <si>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</si>
  <si>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</si>
  <si>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</si>
  <si>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</si>
  <si>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</si>
  <si>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</si>
  <si>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</si>
  <si>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</si>
  <si>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</si>
  <si>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</si>
  <si>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</si>
  <si>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</si>
  <si>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</si>
  <si>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</si>
  <si>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</si>
  <si>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</si>
  <si>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</si>
  <si>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</si>
  <si>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</si>
  <si>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</si>
  <si>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</si>
  <si>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</si>
  <si>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</si>
  <si>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</si>
  <si>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</si>
  <si>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</si>
  <si>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</si>
  <si>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</si>
  <si>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</si>
  <si>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</si>
  <si>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</si>
  <si>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</si>
  <si>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</si>
  <si>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</si>
  <si>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</si>
  <si>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</si>
  <si>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</si>
  <si>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</si>
  <si>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</si>
  <si>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</si>
  <si>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</si>
  <si>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</si>
  <si>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</si>
  <si>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</si>
  <si>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</si>
  <si>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</si>
  <si>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</si>
  <si>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</si>
  <si>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</si>
  <si>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</si>
  <si>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</si>
  <si>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</si>
  <si>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</si>
  <si>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</si>
  <si>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</si>
  <si>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</si>
  <si>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</si>
  <si>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</si>
  <si>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</si>
  <si>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</si>
  <si>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</si>
  <si>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</si>
  <si>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</si>
  <si>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</si>
  <si>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</si>
  <si>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</si>
  <si>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</si>
  <si>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</si>
  <si>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</si>
  <si>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</si>
  <si>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</si>
  <si>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</si>
  <si>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</si>
  <si>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</si>
  <si>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</si>
  <si>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</si>
  <si>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</si>
  <si>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</si>
  <si>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</si>
  <si>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</si>
  <si>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</si>
  <si>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</si>
  <si>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</si>
  <si>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</si>
  <si>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</si>
  <si>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</si>
  <si>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</si>
  <si>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</si>
  <si>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</si>
  <si>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</si>
  <si>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</si>
  <si>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</si>
  <si>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</si>
  <si>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</si>
  <si>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</si>
  <si>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</si>
  <si>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</si>
  <si>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</si>
  <si>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</si>
  <si>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</si>
  <si>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</si>
  <si>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</si>
  <si>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</si>
  <si>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</si>
  <si>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</si>
  <si>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</si>
  <si>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</si>
  <si>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</si>
  <si>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</si>
  <si>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</si>
  <si>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</si>
  <si>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</si>
  <si>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</si>
  <si>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</si>
  <si>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</si>
  <si>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</si>
  <si>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</si>
  <si>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</si>
  <si>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</si>
  <si>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</si>
  <si>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</si>
  <si>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</si>
  <si>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</si>
  <si>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</si>
  <si>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</si>
  <si>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</si>
  <si>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</si>
  <si>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</si>
  <si>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</si>
  <si>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</si>
  <si>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</si>
  <si>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</si>
  <si>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</si>
  <si>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</si>
  <si>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</si>
  <si>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</si>
  <si>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</si>
  <si>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</si>
  <si>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</si>
  <si>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</si>
  <si>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</si>
  <si>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</si>
  <si>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</si>
  <si>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</si>
  <si>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</si>
  <si>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</si>
  <si>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</si>
  <si>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</si>
  <si>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</si>
  <si>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</si>
  <si>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</si>
  <si>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</si>
  <si>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</si>
  <si>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</si>
  <si>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</si>
  <si>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</si>
  <si>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</si>
  <si>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</si>
  <si>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</si>
  <si>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</si>
  <si>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</si>
  <si>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</si>
  <si>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</si>
  <si>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</si>
  <si>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</si>
  <si>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</si>
  <si>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</si>
  <si>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</si>
  <si>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</si>
  <si>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</si>
  <si>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</si>
  <si>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</si>
  <si>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</si>
  <si>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</si>
  <si>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</si>
  <si>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</si>
  <si>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</si>
  <si>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</si>
  <si>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</si>
  <si>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</si>
  <si>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</si>
  <si>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</si>
  <si>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</si>
  <si>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</si>
  <si>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</si>
  <si>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</si>
  <si>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</si>
  <si>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</si>
  <si>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</si>
  <si>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</si>
  <si>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</si>
  <si>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</si>
  <si>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</si>
  <si>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</si>
  <si>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</si>
  <si>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</si>
  <si>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</si>
  <si>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</si>
  <si>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</si>
  <si>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</si>
  <si>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</si>
  <si>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</si>
  <si>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</si>
  <si>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</si>
  <si>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</si>
  <si>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</si>
  <si>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</si>
  <si>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</si>
  <si>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</si>
  <si>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</si>
  <si>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</si>
  <si>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</si>
  <si>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</si>
  <si>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</si>
  <si>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</si>
  <si>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</si>
  <si>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</si>
  <si>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</si>
  <si>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</si>
  <si>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</si>
  <si>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</si>
  <si>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</si>
  <si>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</si>
  <si>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</si>
  <si>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</si>
  <si>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</si>
  <si>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</si>
  <si>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</si>
  <si>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</si>
  <si>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</si>
  <si>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</si>
  <si>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</si>
  <si>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</si>
  <si>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</si>
  <si>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</si>
  <si>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</si>
  <si>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</si>
  <si>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</si>
  <si>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</si>
  <si>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</si>
  <si>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</si>
  <si>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</si>
  <si>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</si>
  <si>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</si>
  <si>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</si>
  <si>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</si>
  <si>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</si>
  <si>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</si>
  <si>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</si>
  <si>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</si>
  <si>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</si>
  <si>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</si>
  <si>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</si>
  <si>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</si>
  <si>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</si>
  <si>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</si>
  <si>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</si>
  <si>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</si>
  <si>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</si>
  <si>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</si>
  <si>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</si>
  <si>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</si>
  <si>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</si>
  <si>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</si>
  <si>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</si>
  <si>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</si>
  <si>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</si>
  <si>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</si>
  <si>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</si>
  <si>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</si>
  <si>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</si>
  <si>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</si>
  <si>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</si>
  <si>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</si>
  <si>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</si>
  <si>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</si>
  <si>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</si>
  <si>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</si>
  <si>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</si>
  <si>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</si>
  <si>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</si>
  <si>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</si>
  <si>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</si>
  <si>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</si>
  <si>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</si>
  <si>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</si>
  <si>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</si>
  <si>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</si>
  <si>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</si>
  <si>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</si>
  <si>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</si>
  <si>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</si>
  <si>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</si>
  <si>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</si>
  <si>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</si>
  <si>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</si>
  <si>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</si>
  <si>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</si>
  <si>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</si>
  <si>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</si>
  <si>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</si>
  <si>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</si>
  <si>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</si>
  <si>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</si>
  <si>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</si>
  <si>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</si>
  <si>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</si>
  <si>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</si>
  <si>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</si>
  <si>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</si>
  <si>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</si>
  <si>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</si>
  <si>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</si>
  <si>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</si>
  <si>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</si>
  <si>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</si>
  <si>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</si>
  <si>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</si>
  <si>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</si>
  <si>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</si>
  <si>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</si>
  <si>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</si>
  <si>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</si>
  <si>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</si>
  <si>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</si>
  <si>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</si>
  <si>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</si>
  <si>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</si>
  <si>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</si>
  <si>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</si>
  <si>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</si>
  <si>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</si>
  <si>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</si>
  <si>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</si>
  <si>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</si>
  <si>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</si>
  <si>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</si>
  <si>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</si>
  <si>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</si>
  <si>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</si>
  <si>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</si>
  <si>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</si>
  <si>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</si>
  <si>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</si>
  <si>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</si>
  <si>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</si>
  <si>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</si>
  <si>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</si>
  <si>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</si>
  <si>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</si>
  <si>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</si>
  <si>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</si>
  <si>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</si>
  <si>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</si>
  <si>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</si>
  <si>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</si>
  <si>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</si>
  <si>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</si>
  <si>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</si>
  <si>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</si>
  <si>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</si>
  <si>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</si>
  <si>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</si>
  <si>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</si>
  <si>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</si>
  <si>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</si>
  <si>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</si>
  <si>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</si>
  <si>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</si>
  <si>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</si>
  <si>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</si>
  <si>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</si>
  <si>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</si>
  <si>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</si>
  <si>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</si>
  <si>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</si>
  <si>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</si>
  <si>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</si>
  <si>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</si>
  <si>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</si>
  <si>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</si>
  <si>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</si>
  <si>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</si>
  <si>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</si>
  <si>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</si>
  <si>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</si>
  <si>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</si>
  <si>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</si>
  <si>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</si>
  <si>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</si>
  <si>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</si>
  <si>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</si>
  <si>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</si>
  <si>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</si>
  <si>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</si>
  <si>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</si>
  <si>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</si>
  <si>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</si>
  <si>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</si>
  <si>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</si>
  <si>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</si>
  <si>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</si>
  <si>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</si>
  <si>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</si>
  <si>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</si>
  <si>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</si>
  <si>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</si>
  <si>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</si>
  <si>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</si>
  <si>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</si>
  <si>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</si>
  <si>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</si>
  <si>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</si>
  <si>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</si>
  <si>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</si>
  <si>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</si>
  <si>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</si>
  <si>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</si>
  <si>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</si>
  <si>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</si>
  <si>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</si>
  <si>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</si>
  <si>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</si>
  <si>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</si>
  <si>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</si>
  <si>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</si>
  <si>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</si>
  <si>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</si>
  <si>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</si>
  <si>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</si>
  <si>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</si>
  <si>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</si>
  <si>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</si>
  <si>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</si>
  <si>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</si>
  <si>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</si>
  <si>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</si>
  <si>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</si>
  <si>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</si>
  <si>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</si>
  <si>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</si>
  <si>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</si>
  <si>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</si>
  <si>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</si>
  <si>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</si>
  <si>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</si>
  <si>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</si>
  <si>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</si>
  <si>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</si>
  <si>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</si>
  <si>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</si>
  <si>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</si>
  <si>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</si>
  <si>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</si>
  <si>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</si>
  <si>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</si>
  <si>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</si>
  <si>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</si>
  <si>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</si>
  <si>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</si>
  <si>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</si>
  <si>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</si>
  <si>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</si>
  <si>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</si>
  <si>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</si>
  <si>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</si>
  <si>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</si>
  <si>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</si>
  <si>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</si>
  <si>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</si>
  <si>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</si>
  <si>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</si>
  <si>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</si>
  <si>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</si>
  <si>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</si>
  <si>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</si>
  <si>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</si>
  <si>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</si>
  <si>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</si>
  <si>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</si>
  <si>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</si>
  <si>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</si>
  <si>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</si>
  <si>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</si>
  <si>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</si>
  <si>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</si>
  <si>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</si>
  <si>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</si>
  <si>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</si>
  <si>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</si>
  <si>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</si>
  <si>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</si>
  <si>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</si>
  <si>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</si>
  <si>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</si>
  <si>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</si>
  <si>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</si>
  <si>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</si>
  <si>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</si>
  <si>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</si>
  <si>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</si>
  <si>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</si>
  <si>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</si>
  <si>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</si>
  <si>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</si>
  <si>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</si>
  <si>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</si>
  <si>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</si>
  <si>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</si>
  <si>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</si>
  <si>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</si>
  <si>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</si>
  <si>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</si>
  <si>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</si>
  <si>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</si>
  <si>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</si>
  <si>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</si>
  <si>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</si>
  <si>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</si>
  <si>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</si>
  <si>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</si>
  <si>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</si>
  <si>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</si>
  <si>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</si>
  <si>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</si>
  <si>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</si>
  <si>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</si>
  <si>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</si>
  <si>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</si>
  <si>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</si>
  <si>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</si>
  <si>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</si>
  <si>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</si>
  <si>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</si>
  <si>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</si>
  <si>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</si>
  <si>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</si>
  <si>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</si>
  <si>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</si>
  <si>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</si>
  <si>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</si>
  <si>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</si>
  <si>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</si>
  <si>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</si>
  <si>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</si>
  <si>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</si>
  <si>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</si>
  <si>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</si>
  <si>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</si>
  <si>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</si>
  <si>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</si>
  <si>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</si>
  <si>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</si>
  <si>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</si>
  <si>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</si>
  <si>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</si>
  <si>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</si>
  <si>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</si>
  <si>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</si>
  <si>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</si>
  <si>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</si>
  <si>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</si>
  <si>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</si>
  <si>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</si>
  <si>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</si>
  <si>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</si>
  <si>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</si>
  <si>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</si>
  <si>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</si>
  <si>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</si>
  <si>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</si>
  <si>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</si>
  <si>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</si>
  <si>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</si>
  <si>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</si>
  <si>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</si>
  <si>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</si>
  <si>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</si>
  <si>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</si>
  <si>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</si>
  <si>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</si>
  <si>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</si>
  <si>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</si>
  <si>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</si>
  <si>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</si>
  <si>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</si>
  <si>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</si>
  <si>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</si>
  <si>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</si>
  <si>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</si>
  <si>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</si>
  <si>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</si>
  <si>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</si>
  <si>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</si>
  <si>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</si>
  <si>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</si>
  <si>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</si>
  <si>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</si>
  <si>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</si>
  <si>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</si>
  <si>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</si>
  <si>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</si>
  <si>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</si>
  <si>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</si>
  <si>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</si>
  <si>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</si>
  <si>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</si>
  <si>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</si>
  <si>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</si>
  <si>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</si>
  <si>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</si>
  <si>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</si>
  <si>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</si>
  <si>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</si>
  <si>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</si>
  <si>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</si>
  <si>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</si>
  <si>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</si>
  <si>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</si>
  <si>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</si>
  <si>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</si>
  <si>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</si>
  <si>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</si>
  <si>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</si>
  <si>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</si>
  <si>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</si>
  <si>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</si>
  <si>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</si>
  <si>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</si>
  <si>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</si>
  <si>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</si>
  <si>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</si>
  <si>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</si>
  <si>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</si>
  <si>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</si>
  <si>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</si>
  <si>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</si>
  <si>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</si>
  <si>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</si>
  <si>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</si>
  <si>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</si>
  <si>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</si>
  <si>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</si>
  <si>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</si>
  <si>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</si>
  <si>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</si>
  <si>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</si>
  <si>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</si>
  <si>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</si>
  <si>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</si>
  <si>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</si>
  <si>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</si>
  <si>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</si>
  <si>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</si>
  <si>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</si>
  <si>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</si>
  <si>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</si>
  <si>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</si>
  <si>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</si>
  <si>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</si>
  <si>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</si>
  <si>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</si>
  <si>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</si>
  <si>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</si>
  <si>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</si>
  <si>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</si>
  <si>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</si>
  <si>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</si>
  <si>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</si>
  <si>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</si>
  <si>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</si>
  <si>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</si>
  <si>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</si>
  <si>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</si>
  <si>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</si>
  <si>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</si>
  <si>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</si>
  <si>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</si>
  <si>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</si>
  <si>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</si>
  <si>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</si>
  <si>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</si>
  <si>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</si>
  <si>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</si>
  <si>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</si>
  <si>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</si>
  <si>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</si>
  <si>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</si>
  <si>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</si>
  <si>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</si>
  <si>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</si>
  <si>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</si>
  <si>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</si>
  <si>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</si>
  <si>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</si>
  <si>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</si>
  <si>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</si>
  <si>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</si>
  <si>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</si>
  <si>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</si>
  <si>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</si>
  <si>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</si>
  <si>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</si>
  <si>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</si>
  <si>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</si>
  <si>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</si>
  <si>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</si>
  <si>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</si>
  <si>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</si>
  <si>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</si>
  <si>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</si>
  <si>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</si>
  <si>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</si>
  <si>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</si>
  <si>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</si>
  <si>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</si>
  <si>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</si>
  <si>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</si>
  <si>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</si>
  <si>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</si>
  <si>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</si>
  <si>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</si>
  <si>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</si>
  <si>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</si>
  <si>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</si>
  <si>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</si>
  <si>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</si>
  <si>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</si>
  <si>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</si>
  <si>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</si>
  <si>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</si>
  <si>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</si>
  <si>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</si>
  <si>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</si>
  <si>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</si>
  <si>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</si>
  <si>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</si>
  <si>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</si>
  <si>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</si>
  <si>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</si>
  <si>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</si>
  <si>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</si>
  <si>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</si>
  <si>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</si>
  <si>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</si>
  <si>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</si>
  <si>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</si>
  <si>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</si>
  <si>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</si>
  <si>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</si>
  <si>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</si>
  <si>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</si>
  <si>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</si>
  <si>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</si>
  <si>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</si>
  <si>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</si>
  <si>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</si>
  <si>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</si>
  <si>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</si>
  <si>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</si>
  <si>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</si>
  <si>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</si>
  <si>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</si>
  <si>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</si>
  <si>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</si>
  <si>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</si>
  <si>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</si>
  <si>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</si>
  <si>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</si>
  <si>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</si>
  <si>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</si>
  <si>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</si>
  <si>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</si>
  <si>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</si>
  <si>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</si>
  <si>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</si>
  <si>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</si>
  <si>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</si>
  <si>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</si>
  <si>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</si>
  <si>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</si>
  <si>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</si>
  <si>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</si>
  <si>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</si>
  <si>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</si>
  <si>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</si>
  <si>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</si>
  <si>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</si>
  <si>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</si>
  <si>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</si>
  <si>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</si>
  <si>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</si>
  <si>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</si>
  <si>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</si>
  <si>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</si>
  <si>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</si>
  <si>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</si>
  <si>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</si>
  <si>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</si>
  <si>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</si>
  <si>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</si>
  <si>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</si>
  <si>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</si>
  <si>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</si>
  <si>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</si>
  <si>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</si>
  <si>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</si>
  <si>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</si>
  <si>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</si>
  <si>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</si>
  <si>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</si>
  <si>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</si>
  <si>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</si>
  <si>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</si>
  <si>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</si>
  <si>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</si>
  <si>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</si>
  <si>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</si>
  <si>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</si>
  <si>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</si>
  <si>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</si>
  <si>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</si>
  <si>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</si>
  <si>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</si>
  <si>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</si>
  <si>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</si>
  <si>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</si>
  <si>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</si>
  <si>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</si>
  <si>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</si>
  <si>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</si>
  <si>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</si>
  <si>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</si>
  <si>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</si>
  <si>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</si>
  <si>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</si>
  <si>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</si>
  <si>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</si>
  <si>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</si>
  <si>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</si>
  <si>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</si>
  <si>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</si>
  <si>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</si>
  <si>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</si>
  <si>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</si>
  <si>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</si>
  <si>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</si>
  <si>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</si>
  <si>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</si>
  <si>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</si>
  <si>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</si>
  <si>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</si>
  <si>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</si>
  <si>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</si>
  <si>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</si>
  <si>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</si>
  <si>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</si>
  <si>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</si>
  <si>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</si>
  <si>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</si>
  <si>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</si>
  <si>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</si>
  <si>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</si>
  <si>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</si>
  <si>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</si>
  <si>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</si>
  <si>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</si>
  <si>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</si>
  <si>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</si>
  <si>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</si>
  <si>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</si>
  <si>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</si>
  <si>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</si>
  <si>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</si>
  <si>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</si>
  <si>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</si>
  <si>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</si>
  <si>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</si>
  <si>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</si>
  <si>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</si>
  <si>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</si>
  <si>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</si>
  <si>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</si>
  <si>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</si>
  <si>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</si>
  <si>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</si>
  <si>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</si>
  <si>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</si>
  <si>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</si>
  <si>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</si>
  <si>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</si>
  <si>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</si>
  <si>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</si>
  <si>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</si>
  <si>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</si>
  <si>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</si>
  <si>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</si>
  <si>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</si>
  <si>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</si>
  <si>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</si>
  <si>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</si>
  <si>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</si>
  <si>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</si>
  <si>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</si>
  <si>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</si>
  <si>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</si>
  <si>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</si>
  <si>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</si>
  <si>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</si>
  <si>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</si>
  <si>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</si>
  <si>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</si>
  <si>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</si>
  <si>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</si>
  <si>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</si>
  <si>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</si>
  <si>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</si>
  <si>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</si>
  <si>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</si>
  <si>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</si>
  <si>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</si>
  <si>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</si>
  <si>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</si>
  <si>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</si>
  <si>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</si>
  <si>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</si>
  <si>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</si>
  <si>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</si>
  <si>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</si>
  <si>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</si>
  <si>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</si>
  <si>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</si>
  <si>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</si>
  <si>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</si>
  <si>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</si>
  <si>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</si>
  <si>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</si>
  <si>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</si>
  <si>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</si>
  <si>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</si>
  <si>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</si>
  <si>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</si>
  <si>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</si>
  <si>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</si>
  <si>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</si>
  <si>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</si>
  <si>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</si>
  <si>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</si>
  <si>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</si>
  <si>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</si>
  <si>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</si>
  <si>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</si>
  <si>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</si>
  <si>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</si>
  <si>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</si>
  <si>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</si>
  <si>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</si>
  <si>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</si>
  <si>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</si>
  <si>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</si>
  <si>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</si>
  <si>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</si>
  <si>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</si>
  <si>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</si>
  <si>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</si>
  <si>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</si>
  <si>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</si>
  <si>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</si>
  <si>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</si>
  <si>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</si>
  <si>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</si>
  <si>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</si>
  <si>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</si>
  <si>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</si>
  <si>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</si>
  <si>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</si>
  <si>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</si>
  <si>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</si>
  <si>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</si>
  <si>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</si>
  <si>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</si>
  <si>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</si>
  <si>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</si>
  <si>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</si>
  <si>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</si>
  <si>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</si>
  <si>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</si>
  <si>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</si>
  <si>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</si>
  <si>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</si>
  <si>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</si>
  <si>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</si>
  <si>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</si>
  <si>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</si>
  <si>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</si>
  <si>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</si>
  <si>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</si>
  <si>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</si>
  <si>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</si>
  <si>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</si>
  <si>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</si>
  <si>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</si>
  <si>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</si>
  <si>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</si>
  <si>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</si>
  <si>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</si>
  <si>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</si>
  <si>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</si>
  <si>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</si>
  <si>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</si>
  <si>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</si>
  <si>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</si>
  <si>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</si>
  <si>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</si>
  <si>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</si>
  <si>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</si>
  <si>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</si>
  <si>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</si>
  <si>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</si>
  <si>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</si>
  <si>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</si>
  <si>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</si>
  <si>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</si>
  <si>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</si>
  <si>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</si>
  <si>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</si>
  <si>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</si>
  <si>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</si>
  <si>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</si>
  <si>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</si>
  <si>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</si>
  <si>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</si>
  <si>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</si>
  <si>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</si>
  <si>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</si>
  <si>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</si>
  <si>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</si>
  <si>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</si>
  <si>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</si>
  <si>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</si>
  <si>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</si>
  <si>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</si>
  <si>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</si>
  <si>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</si>
  <si>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</si>
  <si>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</si>
  <si>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</si>
  <si>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</si>
  <si>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</si>
  <si>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</si>
  <si>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</si>
  <si>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</si>
  <si>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</si>
  <si>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</si>
  <si>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</si>
  <si>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</si>
  <si>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</si>
  <si>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</si>
  <si>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</si>
  <si>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</si>
  <si>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</si>
  <si>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</si>
  <si>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</si>
  <si>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</si>
  <si>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</si>
  <si>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</si>
  <si>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</si>
  <si>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</si>
  <si>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</si>
  <si>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</si>
  <si>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</si>
  <si>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</si>
  <si>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</si>
  <si>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</si>
  <si>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</si>
  <si>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</si>
  <si>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</si>
  <si>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</si>
  <si>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</si>
  <si>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</si>
  <si>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</si>
  <si>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</si>
  <si>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</si>
  <si>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</si>
  <si>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</si>
  <si>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</si>
  <si>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</si>
  <si>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</si>
  <si>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</si>
  <si>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</si>
  <si>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</si>
  <si>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</si>
  <si>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</si>
  <si>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</si>
  <si>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</si>
  <si>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</si>
  <si>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</si>
  <si>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</si>
  <si>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</si>
  <si>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</si>
  <si>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</si>
  <si>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</si>
  <si>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</si>
  <si>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</si>
  <si>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</si>
  <si>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</si>
  <si>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</si>
  <si>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</si>
  <si>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</si>
  <si>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</si>
  <si>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</si>
  <si>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</si>
  <si>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</si>
  <si>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</si>
  <si>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</si>
  <si>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</si>
  <si>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</si>
  <si>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</si>
  <si>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</si>
  <si>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</si>
  <si>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</si>
  <si>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</si>
  <si>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</si>
  <si>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</si>
  <si>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</si>
  <si>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</si>
  <si>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</si>
  <si>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</si>
  <si>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</si>
  <si>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</si>
  <si>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</si>
  <si>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</si>
  <si>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</si>
  <si>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</si>
  <si>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</si>
  <si>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</si>
  <si>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</si>
  <si>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</si>
  <si>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</si>
  <si>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</si>
  <si>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</si>
  <si>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</si>
  <si>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</si>
  <si>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</si>
  <si>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</si>
  <si>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</si>
  <si>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</si>
  <si>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</si>
  <si>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</si>
  <si>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</si>
  <si>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</si>
  <si>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</si>
  <si>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</si>
  <si>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</si>
  <si>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</si>
  <si>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</si>
  <si>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</si>
  <si>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</si>
  <si>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</si>
  <si>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</si>
  <si>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</si>
  <si>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</si>
  <si>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</si>
  <si>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</si>
  <si>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</si>
  <si>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</si>
  <si>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</si>
  <si>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</si>
  <si>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</si>
  <si>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</si>
  <si>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</si>
  <si>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</si>
  <si>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</si>
  <si>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</si>
  <si>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</si>
  <si>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</si>
  <si>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</si>
  <si>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</si>
  <si>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</si>
  <si>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</si>
  <si>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</si>
  <si>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</si>
  <si>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</si>
  <si>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</si>
  <si>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</si>
  <si>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</si>
  <si>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</si>
  <si>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</si>
  <si>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</si>
  <si>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</si>
  <si>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</si>
  <si>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</si>
  <si>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</si>
  <si>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</si>
  <si>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</si>
  <si>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</si>
  <si>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</si>
  <si>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</si>
  <si>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</si>
  <si>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</si>
  <si>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</si>
  <si>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</si>
  <si>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</si>
  <si>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</si>
  <si>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</si>
  <si>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</si>
  <si>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</si>
  <si>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</si>
  <si>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</si>
  <si>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</si>
  <si>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</si>
  <si>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</si>
  <si>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</si>
  <si>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</si>
  <si>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</si>
  <si>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</si>
  <si>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</si>
  <si>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</si>
  <si>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</si>
  <si>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</si>
  <si>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</si>
  <si>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</si>
  <si>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</si>
  <si>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</si>
  <si>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</si>
  <si>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</si>
  <si>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</si>
  <si>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</si>
  <si>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</si>
  <si>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</si>
  <si>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</si>
  <si>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</si>
  <si>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</si>
  <si>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</si>
  <si>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</si>
  <si>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</si>
  <si>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</si>
  <si>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</si>
  <si>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</si>
  <si>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</si>
  <si>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</si>
  <si>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</si>
  <si>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</si>
  <si>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</si>
  <si>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</si>
  <si>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</si>
  <si>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</si>
  <si>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</si>
  <si>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</si>
  <si>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</si>
  <si>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</si>
  <si>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</si>
  <si>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</si>
  <si>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</si>
  <si>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</si>
  <si>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</si>
  <si>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</si>
  <si>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</si>
  <si>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</si>
  <si>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</si>
  <si>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</si>
  <si>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</si>
  <si>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</si>
  <si>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</si>
  <si>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</si>
  <si>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</si>
  <si>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</si>
  <si>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</si>
  <si>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</si>
  <si>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</si>
  <si>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</si>
  <si>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</si>
  <si>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</si>
  <si>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</si>
  <si>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</si>
  <si>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</si>
  <si>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</si>
  <si>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</si>
  <si>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</si>
  <si>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</si>
  <si>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</si>
  <si>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</si>
  <si>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</si>
  <si>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</si>
  <si>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</si>
  <si>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</si>
  <si>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</si>
  <si>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</si>
  <si>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</si>
  <si>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</si>
  <si>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</si>
  <si>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</si>
  <si>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</si>
  <si>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</si>
  <si>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</si>
  <si>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</si>
  <si>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</si>
  <si>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</si>
  <si>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</si>
  <si>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</si>
  <si>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</si>
  <si>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</si>
  <si>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</si>
  <si>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</si>
  <si>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</si>
  <si>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</si>
  <si>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</si>
  <si>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</si>
  <si>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</si>
  <si>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</si>
  <si>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</si>
  <si>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</si>
  <si>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</si>
  <si>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</si>
  <si>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</si>
  <si>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</si>
  <si>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</si>
  <si>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</si>
  <si>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</si>
  <si>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</si>
  <si>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</si>
  <si>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</si>
  <si>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</si>
  <si>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</si>
  <si>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</si>
  <si>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</si>
  <si>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</si>
  <si>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</si>
  <si>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</si>
  <si>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</si>
  <si>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</si>
  <si>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</si>
  <si>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</si>
  <si>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</si>
  <si>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</si>
  <si>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</si>
  <si>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</si>
  <si>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</si>
  <si>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</si>
  <si>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</si>
  <si>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</si>
  <si>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</si>
  <si>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</si>
  <si>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</si>
  <si>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</si>
  <si>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</si>
  <si>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</si>
  <si>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</si>
  <si>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</si>
  <si>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</si>
  <si>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</si>
  <si>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</si>
  <si>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</si>
  <si>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</si>
  <si>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</si>
  <si>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</si>
  <si>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</si>
  <si>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</si>
  <si>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</si>
  <si>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</si>
  <si>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</si>
  <si>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</si>
  <si>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</si>
  <si>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</si>
  <si>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</si>
  <si>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</si>
  <si>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</si>
  <si>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</si>
  <si>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</si>
  <si>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</si>
  <si>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</si>
  <si>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</si>
  <si>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</si>
  <si>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</si>
  <si>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</si>
  <si>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</si>
  <si>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</si>
  <si>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</si>
  <si>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</si>
  <si>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</si>
  <si>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</si>
  <si>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</si>
  <si>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</si>
  <si>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</si>
  <si>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</si>
  <si>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</si>
  <si>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</si>
  <si>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</si>
  <si>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</si>
  <si>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</si>
  <si>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</si>
  <si>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</si>
  <si>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</si>
  <si>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</si>
  <si>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</si>
  <si>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</si>
  <si>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</si>
  <si>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</si>
  <si>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</si>
  <si>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</si>
  <si>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</si>
  <si>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</si>
  <si>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</si>
  <si>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</si>
  <si>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</si>
  <si>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</si>
  <si>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</si>
  <si>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</si>
  <si>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</si>
  <si>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</si>
  <si>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</si>
  <si>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</si>
  <si>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</si>
  <si>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</si>
  <si>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</si>
  <si>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</si>
  <si>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</si>
  <si>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</si>
  <si>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</si>
  <si>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</si>
  <si>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</si>
  <si>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</si>
  <si>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</si>
  <si>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</si>
  <si>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</si>
  <si>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</si>
  <si>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</si>
  <si>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</si>
  <si>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</si>
  <si>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</si>
  <si>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</si>
  <si>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</si>
  <si>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</si>
  <si>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</si>
  <si>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</si>
  <si>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</si>
  <si>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</si>
  <si>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</si>
  <si>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</si>
  <si>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</si>
  <si>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</si>
  <si>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</si>
  <si>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</si>
  <si>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</si>
  <si>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</si>
  <si>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</si>
  <si>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</si>
  <si>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</si>
  <si>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</si>
  <si>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</si>
  <si>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</si>
  <si>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</si>
  <si>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</si>
  <si>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</si>
  <si>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</si>
  <si>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</si>
  <si>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</si>
  <si>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</si>
  <si>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</si>
  <si>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</si>
  <si>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</si>
  <si>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</si>
  <si>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</si>
  <si>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</si>
  <si>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</si>
  <si>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</si>
  <si>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</si>
  <si>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</si>
  <si>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</si>
  <si>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</si>
  <si>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</si>
  <si>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</si>
  <si>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</si>
  <si>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</si>
  <si>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</si>
  <si>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</si>
  <si>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</si>
  <si>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</si>
  <si>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</si>
  <si>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</si>
  <si>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</si>
  <si>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</si>
  <si>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</si>
  <si>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</si>
  <si>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</si>
  <si>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</si>
  <si>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</si>
  <si>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</si>
  <si>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</si>
  <si>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</si>
  <si>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</si>
  <si>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</si>
  <si>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</si>
  <si>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</si>
  <si>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</si>
  <si>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</si>
  <si>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</si>
  <si>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</si>
  <si>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</si>
  <si>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</si>
  <si>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</si>
  <si>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</si>
  <si>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</si>
  <si>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</si>
  <si>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</si>
  <si>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</si>
  <si>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</si>
  <si>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</si>
  <si>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</si>
  <si>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</si>
  <si>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</si>
  <si>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</si>
  <si>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</si>
  <si>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</si>
  <si>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</si>
  <si>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</si>
  <si>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</si>
  <si>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</si>
  <si>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</si>
  <si>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</si>
  <si>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</si>
  <si>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</si>
  <si>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</si>
  <si>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</si>
  <si>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</si>
  <si>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</si>
  <si>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</si>
  <si>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</si>
  <si>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</si>
  <si>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</si>
  <si>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</si>
  <si>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</si>
  <si>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</si>
  <si>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</si>
  <si>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</si>
  <si>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</si>
  <si>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</si>
  <si>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</si>
  <si>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</si>
  <si>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</si>
  <si>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</si>
  <si>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</si>
  <si>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</si>
  <si>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</si>
  <si>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</si>
  <si>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</si>
  <si>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</si>
  <si>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</si>
  <si>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</si>
  <si>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</si>
  <si>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</si>
  <si>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</si>
  <si>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</si>
  <si>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</si>
  <si>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</si>
  <si>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</si>
  <si>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</si>
  <si>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</si>
  <si>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</si>
  <si>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</si>
  <si>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</si>
  <si>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</si>
  <si>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</si>
  <si>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</si>
  <si>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</si>
  <si>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</si>
  <si>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</si>
  <si>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</si>
  <si>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</si>
  <si>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</si>
  <si>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</si>
  <si>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</si>
  <si>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</si>
  <si>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</si>
  <si>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</si>
  <si>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</si>
  <si>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</si>
  <si>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</si>
  <si>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</si>
  <si>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</si>
  <si>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</si>
  <si>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</si>
  <si>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</si>
  <si>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</si>
  <si>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</si>
  <si>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</si>
  <si>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</si>
  <si>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</si>
  <si>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</si>
  <si>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</si>
  <si>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</si>
  <si>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</si>
  <si>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</si>
  <si>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</si>
  <si>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</si>
  <si>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</si>
  <si>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</si>
  <si>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</si>
  <si>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</si>
  <si>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</si>
  <si>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</si>
  <si>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</si>
  <si>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</si>
  <si>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</si>
  <si>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</si>
  <si>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</si>
  <si>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</si>
  <si>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</si>
  <si>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</si>
  <si>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</si>
  <si>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</si>
  <si>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</si>
  <si>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</si>
  <si>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</si>
  <si>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</si>
  <si>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</si>
  <si>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</si>
  <si>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</si>
  <si>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</si>
  <si>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</si>
  <si>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</si>
  <si>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</si>
  <si>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</si>
  <si>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</si>
  <si>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</si>
  <si>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</si>
  <si>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</si>
  <si>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</si>
  <si>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</si>
  <si>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</si>
  <si>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</si>
  <si>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</si>
  <si>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</si>
  <si>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</si>
  <si>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</si>
  <si>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</si>
  <si>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</si>
  <si>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</si>
  <si>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</si>
  <si>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</si>
  <si>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</si>
  <si>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</si>
  <si>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</si>
  <si>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</si>
  <si>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</si>
  <si>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</si>
  <si>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</si>
  <si>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</si>
  <si>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</si>
  <si>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</si>
  <si>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</si>
  <si>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</si>
  <si>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</si>
  <si>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</si>
  <si>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</si>
  <si>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</si>
  <si>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</si>
  <si>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</si>
  <si>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</si>
  <si>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</si>
  <si>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</si>
  <si>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</si>
  <si>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</si>
  <si>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</si>
  <si>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</si>
  <si>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</si>
  <si>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</si>
  <si>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</si>
  <si>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</si>
  <si>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</si>
  <si>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</si>
  <si>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</si>
  <si>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</si>
  <si>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</si>
  <si>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</si>
  <si>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</si>
  <si>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</si>
  <si>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</si>
  <si>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</si>
  <si>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</si>
  <si>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</si>
  <si>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</si>
  <si>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</si>
  <si>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</si>
  <si>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</si>
  <si>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</si>
  <si>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</si>
  <si>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</si>
  <si>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</si>
  <si>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</si>
  <si>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</si>
  <si>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</si>
  <si>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</si>
  <si>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</si>
  <si>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</si>
  <si>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</si>
  <si>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</si>
  <si>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</si>
  <si>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</si>
  <si>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</si>
  <si>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</si>
  <si>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</si>
  <si>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</si>
  <si>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</si>
  <si>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</si>
  <si>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</si>
  <si>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</si>
  <si>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</si>
  <si>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</si>
  <si>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</si>
  <si>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</si>
  <si>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</si>
  <si>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</si>
  <si>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</si>
  <si>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</si>
  <si>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</si>
  <si>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</si>
  <si>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</si>
  <si>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</si>
  <si>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</si>
  <si>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</si>
  <si>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</si>
  <si>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</si>
  <si>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</si>
  <si>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</si>
  <si>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</si>
  <si>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</si>
  <si>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</si>
  <si>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</si>
  <si>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</si>
  <si>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</si>
  <si>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</si>
  <si>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</si>
  <si>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</si>
  <si>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</si>
  <si>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</si>
  <si>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</si>
  <si>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</si>
  <si>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</si>
  <si>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</si>
  <si>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</si>
  <si>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</si>
  <si>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</si>
  <si>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</si>
  <si>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</si>
  <si>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</si>
  <si>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</si>
  <si>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</si>
  <si>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</si>
  <si>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</si>
  <si>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</si>
  <si>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</si>
  <si>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</si>
  <si>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</si>
  <si>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</si>
  <si>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</si>
  <si>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</si>
  <si>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</si>
  <si>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</si>
  <si>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</si>
  <si>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</si>
  <si>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</si>
  <si>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</si>
  <si>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</si>
  <si>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</si>
  <si>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</si>
  <si>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</si>
  <si>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</si>
  <si>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</si>
  <si>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</si>
  <si>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</si>
  <si>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</si>
  <si>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</si>
  <si>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</si>
  <si>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</si>
  <si>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</si>
  <si>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</si>
  <si>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</si>
  <si>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</si>
  <si>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</si>
  <si>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</si>
  <si>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</si>
  <si>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</si>
  <si>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</si>
  <si>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</si>
  <si>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</si>
  <si>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</si>
  <si>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</si>
  <si>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</si>
  <si>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</si>
  <si>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</si>
  <si>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</si>
  <si>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</si>
  <si>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</si>
  <si>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</si>
  <si>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</si>
  <si>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</si>
  <si>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</si>
  <si>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</si>
  <si>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</si>
  <si>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</si>
  <si>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</si>
  <si>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</si>
  <si>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</si>
  <si>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</si>
  <si>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</si>
  <si>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</si>
  <si>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</si>
  <si>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</si>
  <si>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</si>
  <si>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</si>
  <si>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</si>
  <si>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</si>
  <si>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</si>
  <si>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</si>
  <si>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</si>
  <si>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</si>
  <si>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</si>
  <si>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</si>
  <si>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</si>
  <si>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</si>
  <si>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</si>
  <si>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</si>
  <si>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</si>
  <si>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</si>
  <si>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</si>
  <si>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</si>
  <si>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</si>
  <si>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</si>
  <si>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</si>
  <si>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</si>
  <si>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</si>
  <si>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</si>
  <si>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</si>
  <si>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</si>
  <si>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</si>
  <si>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</si>
  <si>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</si>
  <si>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</si>
  <si>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</si>
  <si>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</si>
  <si>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</si>
  <si>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</si>
  <si>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</si>
  <si>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</si>
  <si>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</si>
  <si>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</si>
  <si>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</si>
  <si>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</si>
  <si>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</si>
  <si>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</si>
  <si>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</si>
  <si>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</si>
  <si>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</si>
  <si>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</si>
  <si>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</si>
  <si>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</si>
  <si>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</si>
  <si>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</si>
  <si>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</si>
  <si>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</si>
  <si>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</si>
  <si>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</si>
  <si>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</si>
  <si>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</si>
  <si>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</si>
  <si>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</si>
  <si>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</si>
  <si>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</si>
  <si>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</si>
  <si>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</si>
  <si>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</si>
  <si>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</si>
  <si>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</si>
  <si>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</si>
  <si>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</si>
  <si>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</si>
  <si>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</si>
  <si>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</si>
  <si>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</si>
  <si>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</si>
  <si>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</si>
  <si>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</si>
  <si>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</si>
  <si>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</si>
  <si>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</si>
  <si>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</si>
  <si>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</si>
  <si>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</si>
  <si>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</si>
  <si>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</si>
  <si>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</si>
  <si>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</si>
  <si>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</si>
  <si>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</si>
  <si>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</si>
  <si>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</si>
  <si>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</si>
  <si>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</si>
  <si>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</si>
  <si>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</si>
  <si>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</si>
  <si>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</si>
  <si>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</si>
  <si>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</si>
  <si>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</si>
  <si>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</si>
  <si>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</si>
  <si>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</si>
  <si>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</si>
  <si>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</si>
  <si>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</si>
  <si>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</si>
  <si>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</si>
  <si>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</si>
  <si>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</si>
  <si>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</si>
  <si>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</si>
  <si>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</si>
  <si>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</si>
  <si>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</si>
  <si>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</si>
  <si>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</si>
  <si>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</si>
  <si>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</si>
  <si>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</si>
  <si>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</si>
  <si>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</si>
  <si>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</si>
  <si>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</si>
  <si>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</si>
  <si>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</si>
  <si>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</si>
  <si>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</si>
  <si>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</si>
  <si>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</si>
  <si>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</si>
  <si>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</si>
  <si>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</si>
  <si>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</si>
  <si>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</si>
  <si>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</si>
  <si>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</si>
  <si>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</si>
  <si>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</si>
  <si>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</si>
  <si>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</si>
  <si>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</si>
  <si>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</si>
  <si>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</si>
  <si>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</si>
  <si>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</si>
  <si>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</si>
  <si>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</si>
  <si>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</si>
  <si>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</si>
  <si>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</si>
  <si>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</si>
  <si>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</si>
  <si>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</si>
  <si>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</si>
  <si>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</si>
  <si>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</si>
  <si>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</si>
  <si>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</si>
  <si>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</si>
  <si>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</si>
  <si>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</si>
  <si>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</si>
  <si>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</si>
  <si>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</si>
  <si>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</si>
  <si>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</si>
  <si>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</si>
  <si>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</si>
  <si>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</si>
  <si>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</si>
  <si>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</si>
  <si>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</si>
  <si>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</si>
  <si>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</si>
  <si>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</si>
  <si>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</si>
  <si>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</si>
  <si>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</si>
  <si>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</si>
  <si>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</si>
  <si>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</si>
  <si>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</si>
  <si>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</si>
  <si>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</si>
  <si>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</si>
  <si>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</si>
  <si>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</si>
  <si>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</si>
  <si>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</si>
  <si>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</si>
  <si>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</si>
  <si>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</si>
  <si>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</si>
  <si>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</si>
  <si>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</si>
  <si>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</si>
  <si>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</si>
  <si>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</si>
  <si>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</si>
  <si>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</si>
  <si>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</si>
  <si>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</si>
  <si>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</si>
  <si>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</si>
  <si>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</si>
  <si>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</si>
  <si>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</si>
  <si>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</si>
  <si>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</si>
  <si>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</si>
  <si>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</si>
  <si>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</si>
  <si>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</si>
  <si>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</si>
  <si>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</si>
  <si>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</si>
  <si>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</si>
  <si>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</si>
  <si>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</si>
  <si>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</si>
  <si>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</si>
  <si>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</si>
  <si>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</si>
  <si>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</si>
  <si>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</si>
  <si>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</si>
  <si>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</si>
  <si>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</si>
  <si>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</si>
  <si>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</si>
  <si>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</si>
  <si>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</si>
  <si>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</si>
  <si>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</si>
  <si>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</si>
  <si>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</si>
  <si>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</si>
  <si>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</si>
  <si>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</si>
  <si>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</si>
  <si>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</si>
  <si>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</si>
  <si>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</si>
  <si>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</si>
  <si>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</si>
  <si>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</si>
  <si>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</si>
  <si>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</si>
  <si>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</si>
  <si>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</si>
  <si>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</si>
  <si>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</si>
  <si>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</si>
  <si>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</si>
  <si>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</si>
  <si>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</si>
  <si>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</si>
  <si>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</si>
  <si>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</si>
  <si>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</si>
  <si>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</si>
  <si>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</si>
  <si>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</si>
  <si>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</si>
  <si>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</si>
  <si>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</si>
  <si>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</si>
  <si>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</si>
  <si>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</si>
  <si>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</si>
  <si>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</si>
  <si>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</si>
  <si>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</si>
  <si>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</si>
  <si>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</si>
  <si>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</si>
  <si>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</si>
  <si>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</si>
  <si>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</si>
  <si>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</si>
  <si>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</si>
  <si>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</si>
  <si>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</si>
  <si>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</si>
  <si>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</si>
  <si>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</si>
  <si>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</si>
  <si>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</si>
  <si>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</si>
  <si>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</si>
  <si>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</si>
  <si>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</si>
  <si>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</si>
  <si>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</si>
  <si>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</si>
  <si>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</si>
  <si>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</si>
  <si>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</si>
  <si>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</si>
  <si>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</si>
  <si>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</si>
  <si>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</si>
  <si>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</si>
  <si>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</si>
  <si>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</si>
  <si>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</si>
  <si>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</si>
  <si>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</si>
  <si>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</si>
  <si>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</si>
  <si>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</si>
  <si>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</si>
  <si>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</si>
  <si>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</si>
  <si>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</si>
  <si>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</si>
  <si>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</si>
  <si>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</si>
  <si>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</si>
  <si>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</si>
  <si>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</si>
  <si>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</si>
  <si>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</si>
  <si>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</si>
  <si>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</si>
  <si>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</si>
  <si>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</si>
  <si>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</si>
  <si>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</si>
  <si>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</si>
  <si>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</si>
  <si>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</si>
  <si>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</si>
  <si>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</si>
  <si>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</si>
  <si>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</si>
  <si>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</si>
  <si>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</si>
  <si>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</si>
  <si>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</si>
  <si>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</si>
  <si>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</si>
  <si>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</si>
  <si>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</si>
  <si>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</si>
  <si>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</si>
  <si>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</si>
  <si>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</si>
  <si>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</si>
  <si>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</si>
  <si>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</si>
  <si>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</si>
  <si>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</si>
  <si>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</si>
  <si>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</si>
  <si>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</si>
  <si>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</si>
  <si>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</si>
  <si>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</si>
  <si>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</si>
  <si>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</si>
  <si>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</si>
  <si>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</si>
  <si>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</si>
  <si>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</si>
  <si>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</si>
  <si>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</si>
  <si>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</si>
  <si>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</si>
  <si>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</si>
  <si>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</si>
  <si>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</si>
  <si>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</si>
  <si>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</si>
  <si>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</si>
  <si>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</si>
  <si>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</si>
  <si>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</si>
  <si>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</si>
  <si>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</si>
  <si>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</si>
  <si>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</si>
  <si>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</si>
  <si>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</si>
  <si>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</si>
  <si>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</si>
  <si>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</si>
  <si>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</si>
  <si>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</si>
  <si>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</si>
  <si>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</si>
  <si>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</si>
  <si>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</si>
  <si>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</si>
  <si>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</si>
  <si>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</si>
  <si>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</si>
  <si>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</si>
  <si>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</si>
  <si>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</si>
  <si>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</si>
  <si>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</si>
  <si>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</si>
  <si>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</si>
  <si>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</si>
  <si>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</si>
  <si>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</si>
  <si>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</si>
  <si>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</si>
  <si>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</si>
  <si>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</si>
  <si>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</si>
  <si>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</si>
  <si>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</si>
  <si>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</si>
  <si>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</si>
  <si>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</si>
  <si>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</si>
  <si>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</si>
  <si>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</si>
  <si>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</si>
  <si>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</si>
  <si>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</si>
  <si>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</si>
  <si>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</si>
  <si>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</si>
  <si>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</si>
  <si>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</si>
  <si>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</si>
  <si>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</si>
  <si>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</si>
  <si>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</si>
  <si>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</si>
  <si>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</si>
  <si>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</si>
  <si>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</si>
  <si>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</si>
  <si>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</si>
  <si>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</si>
  <si>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</si>
  <si>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</si>
  <si>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</si>
  <si>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</si>
  <si>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</si>
  <si>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</si>
  <si>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</si>
  <si>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</si>
  <si>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</si>
  <si>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</si>
  <si>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</si>
  <si>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</si>
  <si>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</si>
  <si>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</si>
  <si>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</si>
  <si>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</si>
  <si>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</si>
  <si>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</si>
  <si>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</si>
  <si>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</si>
  <si>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</si>
  <si>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</si>
  <si>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</si>
  <si>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</si>
  <si>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</si>
  <si>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</si>
  <si>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</si>
  <si>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</si>
  <si>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</si>
  <si>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</si>
  <si>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</si>
  <si>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</si>
  <si>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</si>
  <si>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</si>
  <si>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</si>
  <si>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</si>
  <si>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</si>
  <si>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</si>
  <si>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</si>
  <si>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</si>
  <si>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</si>
  <si>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</si>
  <si>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</si>
  <si>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</si>
  <si>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</si>
  <si>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</si>
  <si>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</si>
  <si>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</si>
  <si>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</si>
  <si>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</si>
  <si>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</si>
  <si>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</si>
  <si>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</si>
  <si>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</si>
  <si>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</si>
  <si>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</si>
  <si>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</si>
  <si>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</si>
  <si>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</si>
  <si>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</si>
  <si>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</si>
  <si>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</si>
  <si>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</si>
  <si>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</si>
  <si>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</si>
  <si>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</si>
  <si>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</si>
  <si>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</si>
  <si>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</si>
  <si>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</si>
  <si>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</si>
  <si>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</si>
  <si>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</si>
  <si>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</si>
  <si>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</si>
  <si>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</si>
  <si>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</si>
  <si>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</si>
  <si>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</si>
  <si>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</si>
  <si>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</si>
  <si>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</si>
  <si>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</si>
  <si>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</si>
  <si>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</si>
  <si>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</si>
  <si>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</si>
  <si>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</si>
  <si>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</si>
  <si>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</si>
  <si>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</si>
  <si>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</si>
  <si>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</si>
  <si>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</si>
  <si>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</si>
  <si>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</si>
  <si>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</si>
  <si>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</si>
  <si>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</si>
  <si>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</si>
  <si>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</si>
  <si>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</si>
  <si>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</si>
  <si>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</si>
  <si>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</si>
  <si>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</si>
  <si>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</si>
  <si>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</si>
  <si>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</si>
  <si>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</si>
  <si>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</si>
  <si>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</si>
  <si>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</si>
  <si>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</si>
  <si>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</si>
  <si>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</si>
  <si>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</si>
  <si>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</si>
  <si>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</si>
  <si>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</si>
  <si>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</si>
  <si>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</si>
  <si>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</si>
  <si>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</si>
  <si>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</si>
  <si>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</si>
  <si>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</si>
  <si>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</si>
  <si>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</si>
  <si>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</si>
  <si>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</si>
  <si>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</si>
  <si>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</si>
  <si>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</si>
  <si>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</si>
  <si>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</si>
  <si>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</si>
  <si>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</si>
  <si>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</si>
  <si>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</si>
  <si>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</si>
  <si>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</si>
  <si>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</si>
  <si>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</si>
  <si>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</si>
  <si>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</si>
  <si>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</si>
  <si>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</si>
  <si>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</si>
  <si>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</si>
  <si>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</si>
  <si>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</si>
  <si>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</si>
  <si>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</si>
  <si>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</si>
  <si>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</si>
  <si>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</si>
  <si>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</si>
  <si>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</si>
  <si>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</si>
  <si>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</si>
  <si>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</si>
  <si>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</si>
  <si>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</si>
  <si>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</si>
  <si>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</si>
  <si>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</si>
  <si>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</si>
  <si>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</si>
  <si>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</si>
  <si>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</si>
  <si>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</si>
  <si>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</si>
  <si>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</si>
  <si>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</si>
  <si>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</si>
  <si>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</si>
  <si>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</si>
  <si>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</si>
  <si>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</si>
  <si>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</si>
  <si>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</si>
  <si>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</si>
  <si>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</si>
  <si>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</si>
  <si>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</si>
  <si>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</si>
  <si>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</si>
  <si>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</si>
  <si>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</si>
  <si>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</si>
  <si>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</si>
  <si>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</si>
  <si>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</si>
  <si>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</si>
  <si>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</si>
  <si>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</si>
  <si>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</si>
  <si>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</si>
  <si>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</si>
  <si>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</si>
  <si>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</si>
  <si>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</si>
  <si>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</si>
  <si>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</si>
  <si>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</si>
  <si>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</si>
  <si>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</si>
  <si>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</si>
  <si>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</si>
  <si>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</si>
  <si>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</si>
  <si>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</si>
  <si>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</si>
  <si>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</si>
  <si>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</si>
  <si>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</si>
  <si>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</si>
  <si>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</si>
  <si>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</si>
  <si>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</si>
  <si>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</si>
  <si>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</si>
  <si>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</si>
  <si>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</si>
  <si>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</si>
  <si>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</si>
  <si>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</si>
  <si>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</si>
  <si>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</si>
  <si>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</si>
  <si>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</si>
  <si>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</si>
  <si>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</si>
  <si>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</si>
  <si>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</si>
  <si>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</si>
  <si>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</si>
  <si>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</si>
  <si>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</si>
  <si>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</si>
  <si>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</si>
  <si>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</si>
  <si>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</si>
  <si>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</si>
  <si>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</si>
  <si>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</si>
  <si>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</si>
  <si>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</si>
  <si>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</si>
  <si>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</si>
  <si>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</si>
  <si>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</si>
  <si>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</si>
  <si>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</si>
  <si>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</si>
  <si>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</si>
  <si>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</si>
  <si>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</si>
  <si>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</si>
  <si>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</si>
  <si>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</si>
  <si>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</si>
  <si>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</si>
  <si>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</si>
  <si>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</si>
  <si>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</si>
  <si>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</si>
  <si>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</si>
  <si>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</si>
  <si>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</si>
  <si>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</si>
  <si>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</si>
  <si>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</si>
  <si>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</si>
  <si>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</si>
  <si>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</si>
  <si>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</si>
  <si>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</si>
  <si>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</si>
  <si>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</si>
  <si>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</si>
  <si>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</si>
  <si>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</si>
  <si>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</si>
  <si>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</si>
  <si>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</si>
  <si>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</si>
  <si>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</si>
  <si>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</si>
  <si>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</si>
  <si>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</si>
  <si>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</si>
  <si>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</si>
  <si>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</si>
  <si>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</si>
  <si>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</si>
  <si>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</si>
  <si>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</si>
  <si>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</si>
  <si>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</si>
  <si>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</si>
  <si>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</si>
  <si>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</si>
  <si>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</si>
  <si>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</si>
  <si>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</si>
  <si>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</si>
  <si>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</si>
  <si>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</si>
  <si>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</si>
  <si>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</si>
  <si>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</si>
  <si>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</si>
  <si>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</si>
  <si>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</si>
  <si>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</si>
  <si>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</si>
  <si>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</si>
  <si>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</si>
  <si>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</si>
  <si>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</si>
  <si>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</si>
  <si>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</si>
  <si>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</si>
  <si>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</si>
  <si>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</si>
  <si>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</si>
  <si>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</si>
  <si>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</si>
  <si>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</si>
  <si>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</si>
  <si>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</si>
  <si>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</si>
  <si>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</si>
  <si>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</si>
  <si>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</si>
  <si>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</si>
  <si>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</si>
  <si>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</si>
  <si>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</si>
  <si>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</si>
  <si>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</si>
  <si>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</si>
  <si>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</si>
  <si>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</si>
  <si>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</si>
  <si>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</si>
  <si>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</si>
  <si>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</si>
  <si>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</si>
  <si>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</si>
  <si>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</si>
  <si>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</si>
  <si>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</si>
  <si>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</si>
  <si>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</si>
  <si>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</si>
  <si>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</si>
  <si>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</si>
  <si>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</si>
  <si>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</si>
  <si>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</si>
  <si>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</si>
  <si>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</si>
  <si>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</si>
  <si>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</si>
  <si>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</si>
  <si>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</si>
  <si>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</si>
  <si>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</si>
  <si>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</si>
  <si>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</si>
  <si>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</si>
  <si>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</si>
  <si>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</si>
  <si>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</si>
  <si>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</si>
  <si>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</si>
  <si>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</si>
  <si>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</si>
  <si>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</si>
  <si>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</si>
  <si>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</si>
  <si>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</si>
  <si>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</si>
  <si>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</si>
  <si>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</si>
  <si>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</si>
  <si>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</si>
  <si>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</si>
  <si>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</si>
  <si>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</si>
  <si>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</si>
  <si>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</si>
  <si>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</si>
  <si>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</si>
  <si>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</si>
  <si>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</si>
  <si>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</si>
  <si>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</si>
  <si>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</si>
  <si>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</si>
  <si>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</si>
  <si>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</si>
  <si>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</si>
  <si>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</si>
  <si>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</si>
  <si>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</si>
  <si>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</si>
  <si>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</si>
  <si>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</si>
  <si>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</si>
  <si>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</si>
  <si>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</si>
  <si>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</si>
  <si>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</si>
  <si>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</si>
  <si>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</si>
  <si>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</si>
  <si>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</si>
  <si>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</si>
  <si>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</si>
  <si>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</si>
  <si>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</si>
  <si>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</si>
  <si>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</si>
  <si>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</si>
  <si>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</si>
  <si>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</si>
  <si>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</si>
  <si>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</si>
  <si>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</si>
  <si>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</si>
  <si>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</si>
  <si>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</si>
  <si>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</si>
  <si>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</si>
  <si>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</si>
  <si>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</si>
  <si>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</si>
  <si>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</si>
  <si>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</si>
  <si>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</si>
  <si>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</si>
  <si>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</si>
  <si>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</si>
  <si>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</si>
  <si>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</si>
  <si>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</si>
  <si>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</si>
  <si>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</si>
  <si>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</si>
  <si>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</si>
  <si>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</si>
  <si>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</si>
  <si>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</si>
  <si>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</si>
  <si>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</si>
  <si>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</si>
  <si>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</si>
  <si>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</si>
  <si>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</si>
  <si>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</si>
  <si>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</si>
  <si>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</si>
  <si>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</si>
  <si>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</si>
  <si>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</si>
  <si>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</si>
  <si>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</si>
  <si>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</si>
  <si>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</si>
  <si>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</si>
  <si>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</si>
  <si>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</si>
  <si>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</si>
  <si>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</si>
  <si>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</si>
  <si>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</si>
  <si>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</si>
  <si>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</si>
  <si>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</si>
  <si>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</si>
  <si>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</si>
  <si>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</si>
  <si>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</si>
  <si>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</si>
  <si>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</si>
  <si>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</si>
  <si>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</si>
  <si>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</si>
  <si>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</si>
  <si>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</si>
  <si>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</si>
  <si>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</si>
  <si>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</si>
  <si>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</si>
  <si>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</si>
  <si>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</si>
  <si>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</si>
  <si>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</si>
  <si>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</si>
  <si>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</si>
  <si>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</si>
  <si>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</si>
  <si>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</si>
  <si>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</si>
  <si>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</si>
  <si>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</si>
  <si>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</si>
  <si>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</si>
  <si>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</si>
  <si>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</si>
  <si>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</si>
  <si>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</si>
  <si>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</si>
  <si>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</si>
  <si>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</si>
  <si>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</si>
  <si>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</si>
  <si>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</si>
  <si>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</si>
  <si>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</si>
  <si>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</si>
  <si>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</si>
  <si>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</si>
  <si>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</si>
  <si>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</si>
  <si>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</si>
  <si>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</si>
  <si>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</si>
  <si>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</si>
  <si>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</si>
  <si>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</si>
  <si>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</si>
  <si>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</si>
  <si>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</si>
  <si>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</si>
  <si>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</si>
  <si>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</si>
  <si>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</si>
  <si>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</si>
  <si>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</si>
  <si>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</si>
  <si>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</si>
  <si>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</si>
  <si>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</si>
  <si>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</si>
  <si>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</si>
  <si>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</si>
  <si>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</si>
  <si>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</si>
  <si>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</si>
  <si>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</si>
  <si>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</si>
  <si>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</si>
  <si>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</si>
  <si>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</si>
  <si>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</si>
  <si>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</si>
  <si>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</si>
  <si>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</si>
  <si>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</si>
  <si>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</si>
  <si>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</si>
  <si>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</si>
  <si>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</si>
  <si>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</si>
  <si>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</si>
  <si>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</si>
  <si>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</si>
  <si>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</si>
  <si>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</si>
  <si>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</si>
  <si>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</si>
  <si>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</si>
  <si>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</si>
  <si>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</si>
  <si>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</si>
  <si>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</si>
  <si>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</si>
  <si>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</si>
  <si>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</si>
  <si>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</si>
  <si>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</si>
  <si>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</si>
  <si>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</si>
  <si>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</si>
  <si>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</si>
  <si>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</si>
  <si>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</si>
  <si>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</si>
  <si>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</si>
  <si>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</si>
  <si>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</si>
  <si>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</si>
  <si>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</si>
  <si>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</si>
  <si>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</si>
  <si>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</si>
  <si>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</si>
  <si>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</si>
  <si>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</si>
  <si>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</si>
  <si>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</si>
  <si>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</si>
  <si>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</si>
  <si>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</si>
  <si>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</si>
  <si>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</si>
  <si>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</si>
  <si>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</si>
  <si>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</si>
  <si>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</si>
  <si>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</si>
  <si>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</si>
  <si>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</si>
  <si>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</si>
  <si>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</si>
  <si>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</si>
  <si>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</si>
  <si>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</si>
  <si>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</si>
  <si>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</si>
  <si>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</si>
  <si>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</si>
  <si>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</si>
  <si>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</si>
  <si>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</si>
  <si>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</si>
  <si>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</si>
  <si>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</si>
  <si>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</si>
  <si>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</si>
  <si>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</si>
  <si>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</si>
  <si>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</si>
  <si>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</si>
  <si>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</si>
  <si>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</si>
  <si>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</si>
  <si>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</si>
  <si>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</si>
  <si>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</si>
  <si>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</si>
  <si>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</si>
  <si>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</si>
  <si>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</si>
  <si>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</si>
  <si>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</si>
  <si>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</si>
  <si>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</si>
  <si>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</si>
  <si>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</si>
  <si>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</si>
  <si>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</si>
  <si>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</si>
  <si>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</si>
  <si>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</si>
  <si>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</si>
  <si>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</si>
  <si>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</si>
  <si>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</si>
  <si>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</si>
  <si>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</si>
  <si>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</si>
  <si>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</si>
  <si>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</si>
  <si>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</si>
  <si>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</si>
  <si>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</si>
  <si>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</si>
  <si>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</si>
  <si>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</si>
  <si>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</si>
  <si>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</si>
  <si>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</si>
  <si>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</si>
  <si>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</si>
  <si>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</si>
  <si>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</si>
  <si>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</si>
  <si>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</si>
  <si>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</si>
  <si>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</si>
  <si>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</si>
  <si>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</si>
  <si>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</si>
  <si>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</si>
  <si>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</si>
  <si>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</si>
  <si>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</si>
  <si>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</si>
  <si>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</si>
  <si>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</si>
  <si>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</si>
  <si>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</si>
  <si>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</si>
  <si>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</si>
  <si>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</si>
  <si>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</si>
  <si>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</si>
  <si>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</si>
  <si>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</si>
  <si>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</si>
  <si>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</si>
  <si>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</si>
  <si>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</si>
  <si>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</si>
  <si>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</si>
  <si>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</si>
  <si>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</si>
  <si>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</si>
  <si>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</si>
  <si>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</si>
  <si>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</si>
  <si>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</si>
  <si>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</si>
  <si>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</si>
  <si>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</si>
  <si>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</si>
  <si>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</si>
  <si>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</si>
  <si>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</si>
  <si>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</si>
  <si>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</si>
  <si>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</si>
  <si>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</si>
  <si>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</si>
  <si>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</si>
  <si>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</si>
  <si>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</si>
  <si>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</si>
  <si>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</si>
  <si>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</si>
  <si>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</si>
  <si>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</si>
  <si>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</si>
  <si>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</si>
  <si>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</si>
  <si>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</si>
  <si>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</si>
  <si>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</si>
  <si>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</si>
  <si>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</si>
  <si>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</si>
  <si>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</si>
  <si>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</si>
  <si>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</si>
  <si>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</si>
  <si>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</si>
  <si>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</si>
  <si>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</si>
  <si>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</si>
  <si>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</si>
  <si>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</si>
  <si>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</si>
  <si>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</si>
  <si>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</si>
  <si>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</si>
  <si>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</si>
  <si>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</si>
  <si>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</si>
  <si>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</si>
  <si>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</si>
  <si>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</si>
  <si>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</si>
  <si>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</si>
  <si>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</si>
  <si>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</si>
  <si>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</si>
  <si>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</si>
  <si>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</si>
  <si>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</si>
  <si>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</si>
  <si>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</si>
  <si>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</si>
  <si>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</si>
  <si>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</si>
  <si>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</si>
  <si>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</si>
  <si>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</si>
  <si>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</si>
  <si>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</si>
  <si>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</si>
  <si>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</si>
  <si>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</si>
  <si>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</si>
  <si>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</si>
  <si>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</si>
  <si>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</si>
  <si>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</si>
  <si>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</si>
  <si>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</si>
  <si>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</si>
  <si>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</si>
  <si>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</si>
  <si>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</si>
  <si>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</si>
  <si>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</si>
  <si>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</si>
  <si>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</si>
  <si>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</si>
  <si>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</si>
  <si>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</si>
  <si>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</si>
  <si>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</si>
  <si>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</si>
  <si>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</si>
  <si>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</si>
  <si>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</si>
  <si>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</si>
  <si>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</si>
  <si>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</si>
  <si>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</si>
  <si>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</si>
  <si>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</si>
  <si>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</si>
  <si>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</si>
  <si>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</si>
  <si>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</si>
  <si>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</si>
  <si>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</si>
  <si>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</si>
  <si>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</si>
  <si>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</si>
  <si>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</si>
  <si>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</si>
  <si>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</si>
  <si>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</si>
  <si>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</si>
  <si>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</si>
  <si>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</si>
  <si>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</si>
  <si>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</si>
  <si>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</si>
  <si>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</si>
  <si>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</si>
  <si>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</si>
  <si>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</si>
  <si>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</si>
  <si>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</si>
  <si>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</si>
  <si>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</si>
  <si>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</si>
  <si>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</si>
  <si>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</si>
  <si>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</si>
  <si>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</si>
  <si>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</si>
  <si>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</si>
  <si>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</si>
  <si>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</si>
  <si>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</si>
  <si>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</si>
  <si>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</si>
  <si>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</si>
  <si>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</si>
  <si>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</si>
  <si>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</si>
  <si>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</si>
  <si>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</si>
  <si>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</si>
  <si>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</si>
  <si>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</si>
  <si>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</si>
  <si>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</si>
  <si>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</si>
  <si>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</si>
  <si>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</si>
  <si>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</si>
  <si>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</si>
  <si>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</si>
  <si>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</si>
  <si>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</si>
  <si>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</si>
  <si>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</si>
  <si>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</si>
  <si>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</si>
  <si>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</si>
  <si>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</si>
  <si>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</si>
  <si>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</si>
  <si>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</si>
  <si>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</si>
  <si>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</si>
  <si>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</si>
  <si>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</si>
  <si>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</si>
  <si>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</si>
  <si>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</si>
  <si>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</si>
  <si>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</si>
  <si>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</si>
  <si>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</si>
  <si>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</si>
  <si>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</si>
  <si>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</si>
  <si>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</si>
  <si>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</si>
  <si>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</si>
  <si>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</si>
  <si>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</si>
  <si>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</si>
  <si>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</si>
  <si>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</si>
  <si>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</si>
  <si>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</si>
  <si>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</si>
  <si>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</si>
  <si>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</si>
  <si>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</si>
  <si>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</si>
  <si>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</si>
  <si>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</si>
  <si>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</si>
  <si>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</si>
  <si>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</si>
  <si>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</si>
  <si>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</si>
  <si>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</si>
  <si>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</si>
  <si>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</si>
  <si>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</si>
  <si>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</si>
  <si>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</si>
  <si>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</si>
  <si>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</si>
  <si>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</si>
  <si>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</si>
  <si>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</si>
  <si>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</si>
  <si>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</si>
  <si>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</si>
  <si>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</si>
  <si>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</si>
  <si>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</si>
  <si>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</si>
  <si>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</si>
  <si>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</si>
  <si>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</si>
  <si>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</si>
  <si>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</si>
  <si>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</si>
  <si>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</si>
  <si>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</si>
  <si>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</si>
  <si>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</si>
  <si>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</si>
  <si>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</si>
  <si>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</si>
  <si>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</si>
  <si>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</si>
  <si>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</si>
  <si>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</si>
  <si>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</si>
  <si>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</si>
  <si>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</si>
  <si>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</si>
  <si>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</si>
  <si>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</si>
  <si>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</si>
  <si>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</si>
  <si>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</si>
  <si>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</si>
  <si>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</si>
  <si>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</si>
  <si>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</si>
  <si>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</si>
  <si>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</si>
  <si>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</si>
  <si>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</si>
  <si>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</si>
  <si>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</si>
  <si>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</si>
  <si>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</si>
  <si>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</si>
  <si>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</si>
  <si>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</si>
  <si>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</si>
  <si>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</si>
  <si>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</si>
  <si>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</si>
  <si>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</si>
  <si>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</si>
  <si>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</si>
  <si>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</si>
  <si>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</si>
  <si>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</si>
  <si>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</si>
  <si>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</si>
  <si>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</si>
  <si>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</si>
  <si>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</si>
  <si>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</si>
  <si>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</si>
  <si>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</si>
  <si>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</si>
  <si>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</si>
  <si>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</si>
  <si>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</si>
  <si>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</si>
  <si>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</si>
  <si>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</si>
  <si>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</si>
  <si>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</si>
  <si>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</si>
  <si>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</si>
  <si>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</si>
  <si>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</si>
  <si>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</si>
  <si>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</si>
  <si>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</si>
  <si>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</si>
  <si>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</si>
  <si>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</si>
  <si>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</si>
  <si>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</si>
  <si>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</si>
  <si>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</si>
  <si>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</si>
  <si>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</si>
  <si>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</si>
  <si>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</si>
  <si>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</si>
  <si>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</si>
  <si>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</si>
  <si>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</si>
  <si>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</si>
  <si>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</si>
  <si>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</si>
  <si>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</si>
  <si>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</si>
  <si>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</si>
  <si>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</si>
  <si>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</si>
  <si>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</si>
  <si>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</si>
  <si>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</si>
  <si>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</si>
  <si>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</si>
  <si>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</si>
  <si>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</si>
  <si>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</si>
  <si>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</si>
  <si>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</si>
  <si>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</si>
  <si>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</si>
  <si>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</si>
  <si>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</si>
  <si>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</si>
  <si>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</si>
  <si>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</si>
  <si>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</si>
  <si>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</si>
  <si>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</si>
  <si>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</si>
  <si>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</si>
  <si>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</si>
  <si>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</si>
  <si>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</si>
  <si>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</si>
  <si>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</si>
  <si>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</si>
  <si>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</si>
  <si>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</si>
  <si>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</si>
  <si>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</si>
  <si>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</si>
  <si>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</si>
  <si>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</si>
  <si>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</si>
  <si>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</si>
  <si>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</si>
  <si>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</si>
  <si>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</si>
  <si>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</si>
  <si>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</si>
  <si>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</si>
  <si>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</si>
  <si>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</si>
  <si>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</si>
  <si>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</si>
  <si>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</si>
  <si>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</si>
  <si>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</si>
  <si>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</si>
  <si>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</si>
  <si>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</si>
  <si>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</si>
  <si>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</si>
  <si>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</si>
  <si>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</si>
  <si>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</si>
  <si>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</si>
  <si>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</si>
  <si>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</si>
  <si>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</si>
  <si>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</si>
  <si>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</si>
  <si>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</si>
  <si>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</si>
  <si>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</si>
  <si>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</si>
  <si>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</si>
  <si>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</si>
  <si>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</si>
  <si>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</si>
  <si>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</si>
  <si>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</si>
  <si>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</si>
  <si>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</si>
  <si>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</si>
  <si>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</si>
  <si>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</si>
  <si>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</si>
  <si>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</si>
  <si>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</si>
  <si>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</si>
  <si>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</si>
  <si>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</si>
  <si>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</si>
  <si>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</si>
  <si>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</si>
  <si>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</si>
  <si>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</si>
  <si>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</si>
  <si>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</si>
  <si>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</si>
  <si>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</si>
  <si>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</si>
  <si>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</si>
  <si>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</si>
  <si>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</si>
  <si>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</si>
  <si>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</si>
  <si>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</si>
  <si>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</si>
  <si>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</si>
  <si>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</si>
  <si>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</si>
  <si>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</si>
  <si>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</si>
  <si>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</si>
  <si>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</si>
  <si>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</si>
  <si>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</si>
  <si>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</si>
  <si>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</si>
  <si>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</si>
  <si>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</si>
  <si>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</si>
  <si>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</si>
  <si>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</si>
  <si>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</si>
  <si>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</si>
  <si>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</si>
  <si>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</si>
  <si>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</si>
  <si>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</si>
  <si>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</si>
  <si>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</si>
  <si>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</si>
  <si>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</si>
  <si>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</si>
  <si>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</si>
  <si>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</si>
  <si>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</si>
  <si>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</si>
  <si>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</si>
  <si>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</si>
  <si>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</si>
  <si>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</si>
  <si>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</si>
  <si>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</si>
  <si>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</si>
  <si>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</si>
  <si>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</si>
  <si>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</si>
  <si>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</si>
  <si>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</si>
  <si>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</si>
  <si>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</si>
  <si>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</si>
  <si>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</si>
  <si>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</si>
  <si>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</si>
  <si>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</si>
  <si>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</si>
  <si>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</si>
  <si>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</si>
  <si>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</si>
  <si>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</si>
  <si>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</si>
  <si>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</si>
  <si>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</si>
  <si>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</si>
  <si>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</si>
  <si>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</si>
  <si>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</si>
  <si>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</si>
  <si>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</si>
  <si>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</si>
  <si>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</si>
  <si>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</si>
  <si>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</si>
  <si>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</si>
  <si>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</si>
  <si>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</si>
  <si>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</si>
  <si>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</si>
  <si>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</si>
  <si>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</si>
  <si>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</si>
  <si>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</si>
  <si>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</si>
  <si>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</si>
  <si>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</si>
  <si>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</si>
  <si>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</si>
  <si>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</si>
  <si>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</si>
  <si>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</si>
  <si>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</si>
  <si>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</si>
  <si>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</si>
  <si>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</si>
  <si>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</si>
  <si>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</si>
  <si>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</si>
  <si>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</si>
  <si>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</si>
  <si>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</si>
  <si>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</si>
  <si>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</si>
  <si>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</si>
  <si>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</si>
  <si>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</si>
  <si>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</si>
  <si>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</si>
  <si>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</si>
  <si>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</si>
  <si>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</si>
  <si>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</si>
  <si>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</si>
  <si>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</si>
  <si>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</si>
  <si>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</si>
  <si>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</si>
  <si>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</si>
  <si>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</si>
  <si>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</si>
  <si>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</si>
  <si>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</si>
  <si>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</si>
  <si>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</si>
  <si>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</si>
  <si>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</si>
  <si>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</si>
  <si>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</si>
  <si>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</si>
  <si>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</si>
  <si>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</si>
  <si>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</si>
  <si>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</si>
  <si>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</si>
  <si>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</si>
  <si>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</si>
  <si>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</si>
  <si>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</si>
  <si>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</si>
  <si>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</si>
  <si>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</si>
  <si>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</si>
  <si>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</si>
  <si>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</si>
  <si>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</si>
  <si>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</si>
  <si>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</si>
  <si>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</si>
  <si>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</si>
  <si>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</si>
  <si>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</si>
  <si>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</si>
  <si>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</si>
  <si>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</si>
  <si>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</si>
  <si>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</si>
  <si>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</si>
  <si>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</si>
  <si>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</si>
  <si>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</si>
  <si>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</si>
  <si>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</si>
  <si>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</si>
  <si>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</si>
  <si>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</si>
  <si>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</si>
  <si>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</si>
  <si>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</si>
  <si>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</si>
  <si>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</si>
  <si>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</si>
  <si>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</si>
  <si>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</si>
  <si>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</si>
  <si>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</si>
  <si>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</si>
  <si>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</si>
  <si>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</si>
  <si>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</si>
  <si>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</si>
  <si>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</si>
  <si>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</si>
  <si>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</si>
  <si>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</si>
  <si>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</si>
  <si>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</si>
  <si>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</si>
  <si>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</si>
  <si>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</si>
  <si>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</si>
  <si>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</si>
  <si>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</si>
  <si>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</si>
  <si>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</si>
  <si>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</si>
  <si>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</si>
  <si>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</si>
  <si>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</si>
  <si>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</si>
  <si>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</si>
  <si>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</si>
  <si>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</si>
  <si>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</si>
  <si>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</si>
  <si>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</si>
  <si>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</si>
  <si>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</si>
  <si>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</si>
  <si>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</si>
  <si>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</si>
  <si>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</si>
  <si>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</si>
  <si>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</si>
  <si>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</si>
  <si>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</si>
  <si>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</si>
  <si>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</si>
  <si>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</si>
  <si>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</si>
  <si>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</si>
  <si>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</si>
  <si>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</si>
  <si>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</si>
  <si>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</si>
  <si>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</si>
  <si>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</si>
  <si>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</si>
  <si>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</si>
  <si>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</si>
  <si>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</si>
  <si>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</si>
  <si>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</si>
  <si>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</si>
  <si>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</si>
  <si>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</si>
  <si>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</si>
  <si>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</si>
  <si>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</si>
  <si>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</si>
  <si>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</si>
  <si>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</si>
  <si>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</si>
  <si>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</si>
  <si>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</si>
  <si>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</si>
  <si>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</si>
  <si>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</si>
  <si>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</si>
  <si>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</si>
  <si>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</si>
  <si>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</si>
  <si>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</si>
  <si>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</si>
  <si>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</si>
  <si>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</si>
  <si>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</si>
  <si>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</si>
  <si>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</si>
  <si>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</si>
  <si>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</si>
  <si>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</si>
  <si>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</si>
  <si>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</si>
  <si>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</si>
  <si>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</si>
  <si>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</si>
  <si>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</si>
  <si>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</si>
  <si>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</si>
  <si>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</si>
  <si>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</si>
  <si>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</si>
  <si>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</si>
  <si>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</si>
  <si>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</si>
  <si>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</si>
  <si>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</si>
  <si>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</si>
  <si>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</si>
  <si>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</si>
  <si>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</si>
  <si>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</si>
  <si>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</si>
  <si>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</si>
  <si>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</si>
  <si>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</si>
  <si>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</si>
  <si>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</si>
  <si>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</si>
  <si>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</si>
  <si>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</si>
  <si>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</si>
  <si>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</si>
  <si>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</si>
  <si>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</si>
  <si>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</si>
  <si>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</si>
  <si>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</si>
  <si>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</si>
  <si>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</si>
  <si>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</si>
  <si>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</si>
  <si>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</si>
  <si>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</si>
  <si>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</si>
  <si>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</si>
  <si>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</si>
  <si>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</si>
  <si>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</si>
  <si>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</si>
  <si>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</si>
  <si>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</si>
  <si>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</si>
  <si>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</si>
  <si>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</si>
  <si>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</si>
  <si>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</si>
  <si>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</si>
  <si>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</si>
  <si>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</si>
  <si>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</si>
  <si>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</si>
  <si>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</si>
  <si>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</si>
  <si>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</si>
  <si>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</si>
  <si>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</si>
  <si>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</si>
  <si>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</si>
  <si>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</si>
  <si>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</si>
  <si>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</si>
  <si>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</si>
  <si>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</si>
  <si>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</si>
  <si>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</si>
  <si>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</si>
  <si>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</si>
  <si>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</si>
  <si>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</si>
  <si>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</si>
  <si>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</si>
  <si>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</si>
  <si>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</si>
  <si>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</si>
  <si>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</si>
  <si>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</si>
  <si>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</si>
  <si>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</si>
  <si>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</si>
  <si>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</si>
  <si>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</si>
  <si>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</si>
  <si>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</si>
  <si>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</si>
  <si>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</si>
  <si>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</si>
  <si>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</si>
  <si>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</si>
  <si>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</si>
  <si>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</si>
  <si>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</si>
  <si>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</si>
  <si>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</si>
  <si>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</si>
  <si>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</si>
  <si>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</si>
  <si>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</si>
  <si>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</si>
  <si>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</si>
  <si>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</si>
  <si>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</si>
  <si>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</si>
  <si>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</si>
  <si>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</si>
  <si>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</si>
  <si>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</si>
  <si>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</si>
  <si>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</si>
  <si>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</si>
  <si>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</si>
  <si>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</si>
  <si>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</si>
  <si>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</si>
  <si>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</si>
  <si>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</si>
  <si>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</si>
  <si>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</si>
  <si>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</si>
  <si>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</si>
  <si>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</si>
  <si>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</si>
  <si>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</si>
  <si>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</si>
  <si>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</si>
  <si>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</si>
  <si>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</si>
  <si>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</si>
  <si>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</si>
  <si>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</si>
  <si>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</si>
  <si>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</si>
  <si>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</si>
  <si>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</si>
  <si>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</si>
  <si>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</si>
  <si>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</si>
  <si>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</si>
  <si>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</si>
  <si>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</si>
  <si>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</si>
  <si>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</si>
  <si>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</si>
  <si>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</si>
  <si>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</si>
  <si>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</si>
  <si>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</si>
  <si>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</si>
  <si>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</si>
  <si>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</si>
  <si>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</si>
  <si>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</si>
  <si>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</si>
  <si>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</si>
  <si>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</si>
  <si>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</si>
  <si>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</si>
  <si>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</si>
  <si>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</si>
  <si>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</si>
  <si>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</si>
  <si>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</si>
  <si>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</si>
  <si>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</si>
  <si>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</si>
  <si>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</si>
  <si>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</si>
  <si>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</si>
  <si>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</si>
  <si>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</si>
  <si>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</si>
  <si>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</si>
  <si>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</si>
  <si>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</si>
  <si>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</si>
  <si>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</si>
  <si>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</si>
  <si>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</si>
  <si>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</si>
  <si>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</si>
  <si>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</si>
  <si>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</si>
  <si>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</si>
  <si>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</si>
  <si>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</si>
  <si>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</si>
  <si>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</si>
  <si>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</si>
  <si>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</si>
  <si>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</si>
  <si>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</si>
  <si>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</si>
  <si>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</si>
  <si>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</si>
  <si>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</si>
  <si>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</si>
  <si>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</si>
  <si>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</si>
  <si>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</si>
  <si>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</si>
  <si>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</si>
  <si>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</si>
  <si>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</si>
  <si>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</si>
  <si>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</si>
  <si>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</si>
  <si>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</si>
  <si>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</si>
  <si>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</si>
  <si>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</si>
  <si>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</si>
  <si>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</si>
  <si>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</si>
  <si>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</si>
  <si>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</si>
  <si>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</si>
  <si>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</si>
  <si>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</si>
  <si>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</si>
  <si>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</si>
  <si>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</si>
  <si>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</si>
  <si>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</si>
  <si>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</si>
  <si>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</si>
  <si>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</si>
  <si>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</si>
  <si>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</si>
  <si>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</si>
  <si>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</si>
  <si>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</si>
  <si>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</si>
  <si>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</si>
  <si>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</si>
  <si>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</si>
  <si>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</si>
  <si>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</si>
  <si>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</si>
  <si>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</si>
  <si>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</si>
  <si>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</si>
  <si>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</si>
  <si>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</si>
  <si>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</si>
  <si>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</si>
  <si>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</si>
  <si>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</si>
  <si>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</si>
  <si>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</si>
  <si>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</si>
  <si>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</si>
  <si>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</si>
  <si>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</si>
  <si>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</si>
  <si>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</si>
  <si>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</si>
  <si>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</si>
  <si>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</si>
  <si>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</si>
  <si>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</si>
  <si>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</si>
  <si>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</si>
  <si>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</si>
  <si>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</si>
  <si>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</si>
  <si>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</si>
  <si>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</si>
  <si>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</si>
  <si>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</si>
  <si>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</si>
  <si>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</si>
  <si>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</si>
  <si>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</si>
  <si>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</si>
  <si>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</si>
  <si>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</si>
  <si>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</si>
  <si>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</si>
  <si>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</si>
  <si>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</si>
  <si>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</si>
  <si>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</si>
  <si>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</si>
  <si>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</si>
  <si>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</si>
  <si>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</si>
  <si>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</si>
  <si>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</si>
  <si>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</si>
  <si>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</si>
  <si>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</si>
  <si>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</si>
  <si>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</si>
  <si>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</si>
  <si>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</si>
  <si>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</si>
  <si>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</si>
  <si>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</si>
  <si>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</si>
  <si>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</si>
  <si>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</si>
  <si>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</si>
  <si>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</si>
  <si>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</si>
  <si>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</si>
  <si>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</si>
  <si>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</si>
  <si>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</si>
  <si>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</si>
  <si>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</si>
  <si>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</si>
  <si>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</si>
  <si>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</si>
  <si>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</si>
  <si>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</si>
  <si>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</si>
  <si>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</si>
  <si>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</si>
  <si>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</si>
  <si>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</si>
  <si>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</si>
  <si>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</si>
  <si>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</si>
  <si>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</si>
  <si>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</si>
  <si>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</si>
  <si>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</si>
  <si>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</si>
  <si>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</si>
  <si>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</si>
  <si>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</si>
  <si>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</si>
  <si>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</si>
  <si>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</si>
  <si>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</si>
  <si>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</si>
  <si>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</si>
  <si>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</si>
  <si>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</si>
  <si>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</si>
  <si>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</si>
  <si>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</si>
  <si>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</si>
  <si>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</si>
  <si>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</si>
  <si>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</si>
  <si>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</si>
  <si>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</si>
  <si>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</si>
  <si>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</si>
  <si>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</si>
  <si>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</si>
  <si>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</si>
  <si>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</si>
  <si>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</si>
  <si>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</si>
  <si>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</si>
  <si>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</si>
  <si>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</si>
  <si>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</si>
  <si>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</si>
  <si>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</si>
  <si>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</si>
  <si>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</si>
  <si>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</si>
  <si>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</si>
  <si>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</si>
  <si>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</si>
  <si>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</si>
  <si>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</si>
  <si>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</si>
  <si>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</si>
  <si>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</si>
  <si>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</si>
  <si>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</si>
  <si>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</si>
  <si>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</si>
  <si>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</si>
  <si>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</si>
  <si>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</si>
  <si>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</si>
  <si>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</si>
  <si>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</si>
  <si>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</si>
  <si>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</si>
  <si>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</si>
  <si>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</si>
  <si>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</si>
  <si>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</si>
  <si>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</si>
  <si>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</si>
  <si>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</si>
  <si>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</si>
  <si>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</si>
  <si>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</si>
  <si>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</si>
  <si>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</si>
  <si>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</si>
  <si>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</si>
  <si>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</si>
  <si>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</si>
  <si>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</si>
  <si>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</si>
  <si>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</si>
  <si>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</si>
  <si>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</si>
  <si>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</si>
  <si>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</si>
  <si>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</si>
  <si>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</si>
  <si>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</si>
  <si>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</si>
  <si>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</si>
  <si>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</si>
  <si>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</si>
  <si>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</si>
  <si>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</si>
  <si>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</si>
  <si>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</si>
  <si>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</si>
  <si>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</si>
  <si>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</si>
  <si>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</si>
  <si>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</si>
  <si>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</si>
  <si>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</si>
  <si>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</si>
  <si>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</si>
  <si>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</si>
  <si>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</si>
  <si>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</si>
  <si>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</si>
  <si>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</si>
  <si>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</si>
  <si>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</si>
  <si>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</si>
  <si>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</si>
  <si>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</si>
  <si>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</si>
  <si>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</si>
  <si>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</si>
  <si>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</si>
  <si>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</si>
  <si>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</si>
  <si>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</si>
  <si>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</si>
  <si>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</si>
  <si>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</si>
  <si>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</si>
  <si>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</si>
  <si>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</si>
  <si>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</si>
  <si>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</si>
  <si>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</si>
  <si>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</si>
  <si>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</si>
  <si>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</si>
  <si>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</si>
  <si>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</si>
  <si>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</si>
  <si>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</si>
  <si>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</si>
  <si>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</si>
  <si>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</si>
  <si>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</si>
  <si>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</si>
  <si>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</si>
  <si>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</si>
  <si>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</si>
  <si>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</si>
  <si>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</si>
  <si>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</si>
  <si>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</si>
  <si>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</si>
  <si>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</si>
  <si>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</si>
  <si>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</si>
  <si>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</si>
  <si>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</si>
  <si>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</si>
  <si>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</si>
  <si>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</si>
  <si>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</si>
  <si>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</si>
  <si>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</si>
  <si>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</si>
  <si>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</si>
  <si>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</si>
  <si>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</si>
  <si>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</si>
  <si>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</si>
  <si>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</si>
  <si>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</si>
  <si>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</si>
  <si>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</si>
  <si>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</si>
  <si>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</si>
  <si>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</si>
  <si>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</si>
  <si>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</si>
  <si>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</si>
  <si>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</si>
  <si>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</si>
  <si>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</si>
  <si>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</si>
  <si>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</si>
  <si>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</si>
  <si>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</si>
  <si>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</si>
  <si>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</si>
  <si>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</si>
  <si>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</si>
  <si>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</si>
  <si>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</si>
  <si>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</si>
  <si>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</si>
  <si>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</si>
  <si>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</si>
  <si>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</si>
  <si>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</si>
  <si>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</si>
  <si>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</si>
  <si>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</si>
  <si>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</si>
  <si>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</si>
  <si>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</si>
  <si>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</si>
  <si>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</si>
  <si>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</si>
  <si>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</si>
  <si>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</si>
  <si>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</si>
  <si>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</si>
  <si>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</si>
  <si>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</si>
  <si>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</si>
  <si>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</si>
  <si>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</si>
  <si>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</si>
  <si>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</si>
  <si>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</si>
  <si>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</si>
  <si>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</si>
  <si>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</si>
  <si>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</si>
  <si>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</si>
  <si>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</si>
  <si>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</si>
  <si>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</si>
  <si>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</si>
  <si>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</si>
  <si>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</si>
  <si>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</si>
  <si>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</si>
  <si>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</si>
  <si>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</si>
  <si>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</si>
  <si>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</si>
  <si>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</si>
  <si>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</si>
  <si>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</si>
  <si>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</si>
  <si>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</si>
  <si>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</si>
  <si>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</si>
  <si>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</si>
  <si>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</si>
  <si>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</si>
  <si>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</si>
  <si>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</si>
  <si>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</si>
  <si>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</si>
  <si>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</si>
  <si>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</si>
  <si>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</si>
  <si>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</si>
  <si>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</si>
  <si>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</si>
  <si>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</si>
  <si>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</si>
  <si>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</si>
  <si>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</si>
  <si>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</si>
  <si>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</si>
  <si>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</si>
  <si>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</si>
  <si>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</si>
  <si>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</si>
  <si>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</si>
  <si>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</si>
  <si>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</si>
  <si>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</si>
  <si>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</si>
  <si>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</si>
  <si>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</si>
  <si>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</si>
  <si>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</si>
  <si>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</si>
  <si>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</si>
  <si>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</si>
  <si>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</si>
  <si>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</si>
  <si>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</si>
  <si>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</si>
  <si>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</si>
  <si>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</si>
  <si>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</si>
  <si>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</si>
  <si>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</si>
  <si>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</si>
  <si>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</si>
  <si>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</si>
  <si>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</si>
  <si>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</si>
  <si>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</si>
  <si>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</si>
  <si>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</si>
  <si>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</si>
  <si>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</si>
  <si>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</si>
  <si>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</si>
  <si>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</si>
  <si>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</si>
  <si>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</si>
  <si>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</si>
  <si>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</si>
  <si>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</si>
  <si>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</si>
  <si>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</si>
  <si>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</si>
  <si>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</si>
  <si>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</si>
  <si>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</si>
  <si>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</si>
  <si>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</si>
  <si>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</si>
  <si>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</si>
  <si>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</si>
  <si>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</si>
  <si>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</si>
  <si>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</si>
  <si>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</si>
  <si>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</si>
  <si>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</si>
  <si>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</si>
  <si>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</si>
  <si>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</si>
  <si>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</si>
  <si>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</si>
  <si>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</si>
  <si>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</si>
  <si>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</si>
  <si>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</si>
  <si>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</si>
  <si>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</si>
  <si>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</si>
  <si>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</si>
  <si>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</si>
  <si>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</si>
  <si>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</si>
  <si>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</si>
  <si>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</si>
  <si>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</si>
  <si>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</si>
  <si>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</si>
  <si>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</si>
  <si>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</si>
  <si>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</si>
  <si>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</si>
  <si>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</si>
  <si>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</si>
  <si>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</si>
  <si>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</si>
  <si>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</si>
  <si>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</si>
  <si>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</si>
  <si>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</si>
  <si>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</si>
  <si>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</si>
  <si>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</si>
  <si>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</si>
  <si>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</si>
  <si>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</si>
  <si>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</si>
  <si>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</si>
  <si>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</si>
  <si>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</si>
  <si>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</si>
  <si>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</si>
  <si>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</si>
  <si>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</si>
  <si>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</si>
  <si>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</si>
  <si>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</si>
  <si>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</si>
  <si>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</si>
  <si>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</si>
  <si>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</si>
  <si>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</si>
  <si>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</si>
  <si>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</si>
  <si>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</si>
  <si>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</si>
  <si>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</si>
  <si>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</si>
  <si>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</si>
  <si>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</si>
  <si>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</si>
  <si>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</si>
  <si>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</si>
  <si>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</si>
  <si>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</si>
  <si>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</si>
  <si>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</si>
  <si>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</si>
  <si>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</si>
  <si>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</si>
  <si>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</si>
  <si>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</si>
  <si>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</si>
  <si>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</si>
  <si>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</si>
  <si>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</si>
  <si>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</si>
  <si>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</si>
  <si>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</si>
  <si>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</si>
  <si>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</si>
  <si>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</si>
  <si>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</si>
  <si>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</si>
  <si>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</si>
  <si>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</si>
  <si>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</si>
  <si>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</si>
  <si>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</si>
  <si>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</si>
  <si>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</si>
  <si>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</si>
  <si>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</si>
  <si>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</si>
  <si>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</si>
  <si>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</si>
  <si>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</si>
  <si>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</si>
  <si>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</si>
  <si>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</si>
  <si>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</si>
  <si>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</si>
  <si>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</si>
  <si>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</si>
  <si>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</si>
  <si>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</si>
  <si>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</si>
  <si>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</si>
  <si>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</si>
  <si>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</si>
  <si>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</si>
  <si>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</si>
  <si>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</si>
  <si>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</si>
  <si>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</si>
  <si>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</si>
  <si>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</si>
  <si>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</si>
  <si>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</si>
  <si>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</si>
  <si>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</si>
  <si>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</si>
  <si>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</si>
  <si>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</si>
  <si>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</si>
  <si>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</si>
  <si>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</si>
  <si>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</si>
  <si>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</si>
  <si>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</si>
  <si>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</si>
  <si>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</si>
  <si>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</si>
  <si>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</si>
  <si>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</si>
  <si>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</si>
  <si>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</si>
  <si>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</si>
  <si>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</si>
  <si>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</si>
  <si>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</si>
  <si>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</si>
  <si>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</si>
  <si>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</si>
  <si>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</si>
  <si>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</si>
  <si>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</si>
  <si>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</si>
  <si>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</si>
  <si>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</si>
  <si>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</si>
  <si>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</si>
  <si>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</si>
  <si>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</si>
  <si>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</si>
  <si>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</si>
  <si>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</si>
  <si>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</si>
  <si>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</si>
  <si>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</si>
  <si>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</si>
  <si>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</si>
  <si>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</si>
  <si>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</si>
  <si>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</si>
  <si>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</si>
  <si>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</si>
  <si>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</si>
  <si>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</si>
  <si>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</si>
  <si>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</si>
  <si>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</si>
  <si>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</si>
  <si>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</si>
  <si>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</si>
  <si>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</si>
  <si>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</si>
  <si>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</si>
  <si>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</si>
  <si>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</si>
  <si>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</si>
  <si>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</si>
  <si>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</si>
  <si>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</si>
  <si>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</si>
  <si>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</si>
  <si>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</si>
  <si>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</si>
  <si>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</si>
  <si>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</si>
  <si>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</si>
  <si>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</si>
  <si>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</si>
  <si>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</si>
  <si>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</si>
  <si>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</si>
  <si>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</si>
  <si>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</si>
  <si>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</si>
  <si>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</si>
  <si>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</si>
  <si>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</si>
  <si>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</si>
  <si>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</si>
  <si>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</si>
  <si>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</si>
  <si>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</si>
  <si>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</si>
  <si>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</si>
  <si>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</si>
  <si>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</si>
  <si>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</si>
  <si>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</si>
  <si>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</si>
  <si>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</si>
  <si>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</si>
  <si>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</si>
  <si>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</si>
  <si>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</si>
  <si>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</si>
  <si>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</si>
  <si>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</si>
  <si>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</si>
  <si>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</si>
  <si>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</si>
  <si>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</si>
  <si>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</si>
  <si>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</si>
  <si>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</si>
  <si>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</si>
  <si>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</si>
  <si>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</si>
  <si>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</si>
  <si>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</si>
  <si>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</si>
  <si>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</si>
  <si>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</si>
  <si>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</si>
  <si>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</si>
  <si>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</si>
  <si>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</si>
  <si>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</si>
  <si>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</si>
  <si>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</si>
  <si>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</si>
  <si>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</si>
  <si>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</si>
  <si>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</si>
  <si>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</si>
  <si>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</si>
  <si>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</si>
  <si>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</si>
  <si>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</si>
  <si>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</si>
  <si>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</si>
  <si>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</si>
  <si>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</si>
  <si>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</si>
  <si>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</si>
  <si>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</si>
  <si>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</si>
  <si>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</si>
  <si>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</si>
  <si>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</si>
  <si>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</si>
  <si>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</si>
  <si>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</si>
  <si>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</si>
  <si>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</si>
  <si>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</si>
  <si>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</si>
  <si>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</si>
  <si>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</si>
  <si>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</si>
  <si>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</si>
  <si>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</si>
  <si>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</si>
  <si>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</si>
  <si>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</si>
  <si>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</si>
  <si>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</si>
  <si>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</si>
  <si>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</si>
  <si>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</si>
  <si>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</si>
  <si>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</si>
  <si>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</si>
  <si>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</si>
  <si>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</si>
  <si>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</si>
  <si>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</si>
  <si>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</si>
  <si>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</si>
  <si>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</si>
  <si>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</si>
  <si>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</si>
  <si>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</si>
  <si>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</si>
  <si>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</si>
  <si>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</si>
  <si>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</si>
  <si>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</si>
  <si>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</si>
  <si>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</si>
  <si>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</si>
  <si>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</si>
  <si>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</si>
  <si>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</si>
  <si>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</si>
  <si>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</si>
  <si>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</si>
  <si>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</si>
  <si>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</si>
  <si>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</si>
  <si>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</si>
  <si>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</si>
  <si>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</si>
  <si>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</si>
  <si>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</si>
  <si>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</si>
  <si>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</si>
  <si>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</si>
  <si>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</si>
  <si>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</si>
  <si>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</si>
  <si>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</si>
  <si>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</si>
  <si>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</si>
  <si>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</si>
  <si>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</si>
  <si>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</si>
  <si>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</si>
  <si>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</si>
  <si>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</si>
  <si>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</si>
  <si>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</si>
  <si>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</si>
  <si>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</si>
  <si>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</si>
  <si>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</si>
  <si>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</si>
  <si>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</si>
  <si>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</si>
  <si>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</si>
  <si>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</si>
  <si>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</si>
  <si>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</si>
  <si>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</si>
  <si>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</si>
  <si>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</si>
  <si>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</si>
  <si>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</si>
  <si>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</si>
  <si>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</si>
  <si>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</si>
  <si>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</si>
  <si>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</si>
  <si>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</si>
  <si>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</si>
  <si>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</si>
  <si>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</si>
  <si>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</si>
  <si>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</si>
  <si>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</si>
  <si>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</si>
  <si>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</si>
  <si>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</si>
  <si>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</si>
  <si>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</si>
  <si>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</si>
  <si>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</si>
  <si>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</si>
  <si>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</si>
  <si>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</si>
  <si>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</si>
  <si>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</si>
  <si>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</si>
  <si>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</si>
  <si>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</si>
  <si>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</si>
  <si>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</si>
  <si>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</si>
  <si>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</si>
  <si>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</si>
  <si>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</si>
  <si>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</si>
  <si>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</si>
  <si>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</si>
  <si>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</si>
  <si>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</si>
  <si>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</si>
  <si>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</si>
  <si>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</si>
  <si>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</si>
  <si>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</si>
  <si>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</si>
  <si>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</si>
  <si>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</si>
  <si>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</si>
  <si>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</si>
  <si>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</si>
  <si>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</si>
  <si>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</si>
  <si>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</si>
  <si>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</si>
  <si>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</si>
  <si>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</si>
  <si>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</si>
  <si>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</si>
  <si>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</si>
  <si>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</si>
  <si>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</si>
  <si>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</si>
  <si>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</si>
  <si>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</si>
  <si>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</si>
  <si>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</si>
  <si>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</si>
  <si>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</si>
  <si>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</si>
  <si>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</si>
  <si>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</si>
  <si>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</si>
  <si>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</si>
  <si>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</si>
  <si>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</si>
  <si>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</si>
  <si>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</si>
  <si>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</si>
  <si>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</si>
  <si>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</si>
  <si>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</si>
  <si>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</si>
  <si>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</si>
  <si>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</si>
  <si>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</si>
  <si>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</si>
  <si>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</si>
  <si>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</si>
  <si>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</si>
  <si>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</si>
  <si>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</si>
  <si>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</si>
  <si>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</si>
  <si>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</si>
  <si>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</si>
  <si>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</si>
  <si>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</si>
  <si>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</si>
  <si>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</si>
  <si>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</si>
  <si>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</si>
  <si>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</si>
  <si>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</si>
  <si>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</si>
  <si>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</si>
  <si>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</si>
  <si>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</si>
  <si>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</si>
  <si>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</si>
  <si>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</si>
  <si>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</si>
  <si>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</si>
  <si>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</si>
  <si>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</si>
  <si>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</si>
  <si>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</si>
  <si>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</si>
  <si>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</si>
  <si>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</si>
  <si>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</si>
  <si>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</si>
  <si>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</si>
  <si>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</si>
  <si>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</si>
  <si>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</si>
  <si>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</si>
  <si>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</si>
  <si>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</si>
  <si>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</si>
  <si>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</si>
  <si>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</si>
  <si>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</si>
  <si>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</si>
  <si>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</si>
  <si>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</si>
  <si>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</si>
  <si>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</si>
  <si>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</si>
  <si>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</si>
  <si>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</si>
  <si>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</si>
  <si>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</si>
  <si>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</si>
  <si>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</si>
  <si>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</si>
  <si>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</si>
  <si>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</si>
  <si>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</si>
  <si>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</si>
  <si>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</si>
  <si>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</si>
  <si>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</si>
  <si>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</si>
  <si>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</si>
  <si>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</si>
  <si>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</si>
  <si>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</si>
  <si>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</si>
  <si>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</si>
  <si>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</si>
  <si>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</si>
  <si>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</si>
  <si>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</si>
  <si>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</si>
  <si>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</si>
  <si>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</si>
  <si>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</si>
  <si>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</si>
  <si>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</si>
  <si>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</si>
  <si>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</si>
  <si>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</si>
  <si>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</si>
  <si>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</si>
  <si>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</si>
  <si>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</si>
  <si>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</si>
  <si>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</si>
  <si>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</si>
  <si>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</si>
  <si>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</si>
  <si>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</si>
  <si>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</si>
  <si>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</si>
  <si>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</si>
  <si>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</si>
  <si>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</si>
  <si>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</si>
  <si>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</si>
  <si>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</si>
  <si>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</si>
  <si>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</si>
  <si>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</si>
  <si>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</si>
  <si>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</si>
  <si>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</si>
  <si>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</si>
  <si>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</si>
  <si>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</si>
  <si>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</si>
  <si>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</si>
  <si>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</si>
  <si>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</si>
  <si>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</si>
  <si>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</si>
  <si>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</si>
  <si>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</si>
  <si>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</si>
  <si>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</si>
  <si>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</si>
  <si>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</si>
  <si>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</si>
  <si>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</si>
  <si>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</si>
  <si>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</si>
  <si>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</si>
  <si>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</si>
  <si>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</si>
  <si>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</si>
  <si>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</si>
  <si>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</si>
  <si>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</si>
  <si>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</si>
  <si>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</si>
  <si>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</si>
  <si>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</si>
  <si>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</si>
  <si>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</si>
  <si>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</si>
  <si>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</si>
  <si>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</si>
  <si>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</si>
  <si>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</si>
  <si>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</si>
  <si>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</si>
  <si>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</si>
  <si>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</si>
  <si>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</si>
  <si>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</si>
  <si>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</si>
  <si>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</si>
  <si>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</si>
  <si>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</si>
  <si>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</si>
  <si>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</si>
  <si>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</si>
  <si>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</si>
  <si>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</si>
  <si>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</si>
  <si>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</si>
  <si>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</si>
  <si>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</si>
  <si>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</si>
  <si>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</si>
  <si>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</si>
  <si>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</si>
  <si>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</si>
  <si>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</si>
  <si>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</si>
  <si>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</si>
  <si>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</si>
  <si>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</si>
  <si>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</si>
  <si>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</si>
  <si>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</si>
  <si>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</si>
  <si>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</si>
  <si>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</si>
  <si>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</si>
  <si>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</si>
  <si>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</si>
  <si>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</si>
  <si>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</si>
  <si>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</si>
  <si>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</si>
  <si>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</si>
  <si>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</si>
  <si>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</si>
  <si>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</si>
  <si>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</si>
  <si>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</si>
  <si>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</si>
  <si>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</si>
  <si>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</si>
  <si>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</si>
  <si>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</si>
  <si>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</si>
  <si>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</si>
  <si>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</si>
  <si>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</si>
  <si>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</si>
  <si>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</si>
  <si>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</si>
  <si>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</si>
  <si>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</si>
  <si>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</si>
  <si>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</si>
  <si>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</si>
  <si>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</si>
  <si>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</si>
  <si>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</si>
  <si>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</si>
  <si>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</si>
  <si>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</si>
  <si>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</si>
  <si>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</si>
  <si>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</si>
  <si>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</si>
  <si>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</si>
  <si>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</si>
  <si>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</si>
  <si>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</si>
  <si>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</si>
  <si>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</si>
  <si>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</si>
  <si>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</si>
  <si>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</si>
  <si>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</si>
  <si>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</si>
  <si>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</si>
  <si>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</si>
  <si>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</si>
  <si>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</si>
  <si>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</si>
  <si>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</si>
  <si>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</si>
  <si>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</si>
  <si>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</si>
  <si>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</si>
  <si>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</si>
  <si>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</si>
  <si>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</si>
  <si>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</si>
  <si>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</si>
  <si>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</si>
  <si>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</si>
  <si>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</si>
  <si>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</si>
  <si>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</si>
  <si>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</si>
  <si>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</si>
  <si>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</si>
  <si>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</si>
  <si>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</si>
  <si>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</si>
  <si>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</si>
  <si>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</si>
  <si>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</si>
  <si>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</si>
  <si>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</si>
  <si>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</si>
  <si>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</si>
  <si>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</si>
  <si>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</si>
  <si>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</si>
  <si>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</si>
  <si>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</si>
  <si>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</si>
  <si>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</si>
  <si>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</si>
  <si>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</si>
  <si>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</si>
  <si>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</si>
  <si>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</si>
  <si>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</si>
  <si>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</si>
  <si>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</si>
  <si>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</si>
  <si>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</si>
  <si>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</si>
  <si>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</si>
  <si>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</si>
  <si>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</si>
  <si>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</si>
  <si>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</si>
  <si>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</si>
  <si>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</si>
  <si>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</si>
  <si>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</si>
  <si>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</si>
  <si>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</si>
  <si>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</si>
  <si>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</si>
  <si>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</si>
  <si>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</si>
  <si>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</si>
  <si>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</si>
  <si>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</si>
  <si>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</si>
  <si>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</si>
  <si>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</si>
  <si>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</si>
  <si>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</si>
  <si>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</si>
  <si>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</si>
  <si>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</si>
  <si>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</si>
  <si>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</si>
  <si>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</si>
  <si>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</si>
  <si>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</si>
  <si>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</si>
  <si>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</si>
  <si>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</si>
  <si>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</si>
  <si>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</si>
  <si>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</si>
  <si>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</si>
  <si>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</si>
  <si>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</si>
  <si>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</si>
  <si>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</si>
  <si>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</si>
  <si>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</si>
  <si>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</si>
  <si>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</si>
  <si>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</si>
  <si>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</si>
  <si>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</si>
  <si>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</si>
  <si>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</si>
  <si>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</si>
  <si>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</si>
  <si>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</si>
  <si>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</si>
  <si>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</si>
  <si>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</si>
  <si>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</si>
  <si>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</si>
  <si>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</si>
  <si>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</si>
  <si>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</si>
  <si>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</si>
  <si>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</si>
  <si>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</si>
  <si>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</si>
  <si>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</si>
  <si>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</si>
  <si>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</si>
  <si>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</si>
  <si>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</si>
  <si>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</si>
  <si>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</si>
  <si>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</si>
  <si>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</si>
  <si>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</si>
  <si>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</si>
  <si>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</si>
  <si>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</si>
  <si>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</si>
  <si>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</si>
  <si>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</si>
  <si>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</si>
  <si>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</si>
  <si>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</si>
  <si>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</si>
  <si>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</si>
  <si>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</si>
  <si>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</si>
  <si>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</si>
  <si>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</si>
  <si>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</si>
  <si>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</si>
  <si>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</si>
  <si>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</si>
  <si>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</si>
  <si>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</si>
  <si>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</si>
  <si>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</si>
  <si>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</si>
  <si>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</si>
  <si>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</si>
  <si>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</si>
  <si>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</si>
  <si>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</si>
  <si>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</si>
  <si>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</si>
  <si>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</si>
  <si>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</si>
  <si>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</si>
  <si>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</si>
  <si>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</si>
  <si>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</si>
  <si>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</si>
  <si>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</si>
  <si>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</si>
  <si>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</si>
  <si>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</si>
  <si>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</si>
  <si>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</si>
  <si>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</si>
  <si>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</si>
  <si>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</si>
  <si>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</si>
  <si>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</si>
  <si>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</si>
  <si>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</si>
  <si>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</si>
  <si>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</si>
  <si>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</si>
  <si>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</si>
  <si>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</si>
  <si>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</si>
  <si>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</si>
  <si>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</si>
  <si>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</si>
  <si>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</si>
  <si>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</si>
  <si>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</si>
  <si>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</si>
  <si>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</si>
  <si>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</si>
  <si>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</si>
  <si>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</si>
  <si>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</si>
  <si>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</si>
  <si>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</si>
  <si>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</si>
  <si>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</si>
  <si>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</si>
  <si>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</si>
  <si>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</si>
  <si>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</si>
  <si>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</si>
  <si>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</si>
  <si>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</si>
  <si>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</si>
  <si>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</si>
  <si>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</si>
  <si>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</si>
  <si>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</si>
  <si>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</si>
  <si>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</si>
  <si>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</si>
  <si>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</si>
  <si>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</si>
  <si>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</si>
  <si>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</si>
  <si>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</si>
  <si>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</si>
  <si>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</si>
  <si>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</si>
  <si>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</si>
  <si>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</si>
  <si>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</si>
  <si>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</si>
  <si>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</si>
  <si>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</si>
  <si>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</si>
  <si>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</si>
  <si>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</si>
  <si>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</si>
  <si>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</si>
  <si>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</si>
  <si>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</si>
  <si>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</si>
  <si>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</si>
  <si>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</si>
  <si>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</si>
  <si>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</si>
  <si>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</si>
  <si>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</si>
  <si>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</si>
  <si>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</si>
  <si>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</si>
  <si>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</si>
  <si>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</si>
  <si>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</si>
  <si>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</si>
  <si>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</si>
  <si>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</si>
  <si>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</si>
  <si>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</si>
  <si>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</si>
  <si>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</si>
  <si>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</si>
  <si>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</si>
  <si>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</si>
  <si>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</si>
  <si>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</si>
  <si>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</si>
  <si>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</si>
  <si>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</si>
  <si>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</si>
  <si>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</si>
  <si>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</si>
  <si>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</si>
  <si>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</si>
  <si>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</si>
  <si>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</si>
  <si>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</si>
  <si>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</si>
  <si>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</si>
  <si>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</si>
  <si>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</si>
  <si>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</si>
  <si>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</si>
  <si>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</si>
  <si>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</si>
  <si>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</si>
  <si>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</si>
  <si>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</si>
  <si>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</si>
  <si>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</si>
  <si>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</si>
  <si>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</si>
  <si>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</si>
  <si>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</si>
  <si>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</si>
  <si>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</si>
  <si>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</si>
  <si>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</si>
  <si>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</si>
  <si>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</si>
  <si>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</si>
  <si>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</si>
  <si>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</si>
  <si>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</si>
  <si>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</si>
  <si>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</si>
  <si>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</si>
  <si>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</si>
  <si>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</si>
  <si>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</si>
  <si>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</si>
  <si>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</si>
  <si>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</si>
  <si>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</si>
  <si>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</si>
  <si>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</si>
  <si>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</si>
  <si>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</si>
  <si>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</si>
  <si>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</si>
  <si>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</si>
  <si>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</si>
  <si>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</si>
  <si>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</si>
  <si>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</si>
  <si>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</si>
  <si>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</si>
  <si>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</si>
  <si>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</si>
  <si>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</si>
  <si>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</si>
  <si>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</si>
  <si>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</si>
  <si>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</si>
  <si>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</si>
  <si>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</si>
  <si>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</si>
  <si>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</si>
  <si>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</si>
  <si>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</si>
  <si>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</si>
  <si>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</si>
  <si>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</si>
  <si>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</si>
  <si>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</si>
  <si>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</si>
  <si>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</si>
  <si>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</si>
  <si>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</si>
  <si>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</si>
  <si>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</si>
  <si>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</si>
  <si>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</si>
  <si>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</si>
  <si>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</si>
  <si>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</si>
  <si>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</si>
  <si>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</si>
  <si>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</si>
  <si>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</si>
  <si>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</si>
  <si>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</si>
  <si>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</si>
  <si>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</si>
  <si>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</si>
  <si>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</si>
  <si>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</si>
  <si>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</si>
  <si>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</si>
  <si>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</si>
  <si>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</si>
  <si>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</si>
  <si>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</si>
  <si>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</si>
  <si>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</si>
  <si>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</si>
  <si>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</si>
  <si>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</si>
  <si>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</si>
  <si>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</si>
  <si>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</si>
  <si>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</si>
  <si>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</si>
  <si>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</si>
  <si>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</si>
  <si>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</si>
  <si>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</si>
  <si>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</si>
  <si>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</si>
  <si>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</si>
  <si>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</si>
  <si>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</si>
  <si>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</si>
  <si>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</si>
  <si>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</si>
  <si>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</si>
  <si>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</si>
  <si>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</si>
  <si>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</si>
  <si>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</si>
  <si>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</si>
  <si>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</si>
  <si>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</si>
  <si>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</si>
  <si>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</si>
  <si>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</si>
  <si>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</si>
  <si>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</si>
  <si>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</si>
  <si>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</si>
  <si>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</si>
  <si>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</si>
  <si>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</si>
  <si>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</si>
  <si>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</si>
  <si>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</si>
  <si>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</si>
  <si>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</si>
  <si>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</si>
  <si>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</si>
  <si>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</si>
  <si>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</si>
  <si>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</si>
  <si>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</si>
  <si>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</si>
  <si>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</si>
  <si>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</si>
  <si>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</si>
  <si>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</si>
  <si>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</si>
  <si>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</si>
  <si>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</si>
  <si>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</si>
  <si>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</si>
  <si>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</si>
  <si>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</si>
  <si>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</si>
  <si>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</si>
  <si>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</si>
  <si>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</si>
  <si>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</si>
  <si>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</si>
  <si>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</si>
  <si>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</si>
  <si>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</si>
  <si>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</si>
  <si>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</si>
  <si>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</si>
  <si>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</si>
  <si>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</si>
  <si>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</si>
  <si>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</si>
  <si>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</si>
  <si>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</si>
  <si>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</si>
  <si>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</si>
  <si>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</si>
  <si>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</si>
  <si>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</si>
  <si>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</si>
  <si>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</si>
  <si>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</si>
  <si>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</si>
  <si>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</si>
  <si>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</si>
  <si>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</si>
  <si>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</si>
  <si>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</si>
  <si>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</si>
  <si>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</si>
  <si>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</si>
  <si>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</si>
  <si>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</si>
  <si>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</si>
  <si>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</si>
  <si>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</si>
  <si>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</si>
  <si>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</si>
  <si>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</si>
  <si>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</si>
  <si>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</si>
  <si>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</si>
  <si>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</si>
  <si>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</si>
  <si>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</si>
  <si>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</si>
  <si>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</si>
  <si>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</si>
  <si>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</si>
  <si>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</si>
  <si>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</si>
  <si>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</si>
  <si>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</si>
  <si>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</si>
  <si>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</si>
  <si>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</si>
  <si>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</si>
  <si>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</si>
  <si>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</si>
  <si>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</si>
  <si>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</si>
  <si>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</si>
  <si>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</si>
  <si>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</si>
  <si>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</si>
  <si>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</si>
  <si>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</si>
  <si>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</si>
  <si>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</si>
  <si>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</si>
  <si>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</si>
  <si>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</si>
  <si>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</si>
  <si>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</si>
  <si>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</si>
  <si>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</si>
  <si>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</si>
  <si>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</si>
  <si>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</si>
  <si>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</si>
  <si>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</si>
  <si>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</si>
  <si>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</si>
  <si>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</si>
  <si>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</si>
  <si>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</si>
  <si>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</si>
  <si>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</si>
  <si>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</si>
  <si>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</si>
  <si>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</si>
  <si>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</si>
  <si>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</si>
  <si>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</si>
  <si>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</si>
  <si>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</si>
  <si>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</si>
  <si>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</si>
  <si>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</si>
  <si>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</si>
  <si>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</si>
  <si>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</si>
  <si>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</si>
  <si>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</si>
  <si>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</si>
  <si>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</si>
  <si>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</si>
  <si>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</si>
  <si>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</si>
  <si>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</si>
  <si>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</si>
  <si>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</si>
  <si>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</si>
  <si>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</si>
  <si>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</si>
  <si>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</si>
  <si>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</si>
  <si>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</si>
  <si>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</si>
  <si>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</si>
  <si>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</si>
  <si>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</si>
  <si>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</si>
  <si>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</si>
  <si>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</si>
  <si>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</si>
  <si>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</si>
  <si>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</si>
  <si>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</si>
  <si>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</si>
  <si>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</si>
  <si>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</si>
  <si>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</si>
  <si>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</si>
  <si>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</si>
  <si>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</si>
  <si>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</si>
  <si>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</si>
  <si>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</si>
  <si>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</si>
  <si>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</si>
  <si>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</si>
  <si>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</si>
  <si>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</si>
  <si>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</si>
  <si>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</si>
  <si>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</si>
  <si>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</si>
  <si>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</si>
  <si>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</si>
  <si>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</si>
  <si>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</si>
  <si>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</si>
  <si>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</si>
  <si>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</si>
  <si>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</si>
  <si>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</si>
  <si>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</si>
  <si>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</si>
  <si>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</si>
  <si>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</si>
  <si>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</si>
  <si>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</si>
  <si>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</si>
  <si>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</si>
  <si>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</si>
  <si>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</si>
  <si>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</si>
  <si>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</si>
  <si>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</si>
  <si>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</si>
  <si>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</si>
  <si>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</si>
  <si>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</si>
  <si>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</si>
  <si>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</si>
  <si>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</si>
  <si>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</si>
  <si>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</si>
  <si>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</si>
  <si>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</si>
  <si>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</si>
  <si>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</si>
  <si>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</si>
  <si>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</si>
  <si>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</si>
  <si>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</si>
  <si>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</si>
  <si>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</si>
  <si>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</si>
  <si>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</si>
  <si>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</si>
  <si>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</si>
  <si>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</si>
  <si>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</si>
  <si>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</si>
  <si>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</si>
  <si>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</si>
  <si>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</si>
  <si>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</si>
  <si>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</si>
  <si>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</si>
  <si>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</si>
  <si>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</si>
  <si>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</si>
  <si>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</si>
  <si>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</si>
  <si>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</si>
  <si>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</si>
  <si>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</si>
  <si>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</si>
  <si>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</si>
  <si>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</si>
  <si>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</si>
  <si>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</si>
  <si>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</si>
  <si>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</si>
  <si>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</si>
  <si>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</si>
  <si>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</si>
  <si>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</si>
  <si>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</si>
  <si>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</si>
  <si>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</si>
  <si>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</si>
  <si>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</si>
  <si>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</si>
  <si>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</si>
  <si>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</si>
  <si>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</si>
  <si>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</si>
  <si>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</si>
  <si>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</si>
  <si>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</si>
  <si>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</si>
  <si>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</si>
  <si>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</si>
  <si>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</si>
  <si>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</si>
  <si>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</si>
  <si>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</si>
  <si>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</si>
  <si>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</si>
  <si>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</si>
  <si>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</si>
  <si>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</si>
  <si>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</si>
  <si>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</si>
  <si>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</si>
  <si>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</si>
  <si>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</si>
  <si>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</si>
  <si>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</si>
  <si>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</si>
  <si>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</si>
  <si>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</si>
  <si>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</si>
  <si>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</si>
  <si>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</si>
  <si>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</si>
  <si>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</si>
  <si>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</si>
  <si>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</si>
  <si>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</si>
  <si>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</si>
  <si>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</si>
  <si>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</si>
  <si>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</si>
  <si>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</si>
  <si>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</si>
  <si>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</si>
  <si>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</si>
  <si>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</si>
  <si>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</si>
  <si>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</si>
  <si>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</si>
  <si>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</si>
  <si>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</si>
  <si>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</si>
  <si>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</si>
  <si>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</si>
  <si>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</si>
  <si>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</si>
  <si>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</si>
  <si>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</si>
  <si>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</si>
  <si>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</si>
  <si>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</si>
  <si>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</si>
  <si>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</si>
  <si>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</si>
  <si>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</si>
  <si>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</si>
  <si>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</si>
  <si>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</si>
  <si>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</si>
  <si>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</si>
  <si>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</si>
  <si>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</si>
  <si>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</si>
  <si>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</si>
  <si>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</si>
  <si>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</si>
  <si>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</si>
  <si>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</si>
  <si>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</si>
  <si>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</si>
  <si>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</si>
  <si>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</si>
  <si>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</si>
  <si>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</si>
  <si>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</si>
  <si>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</si>
  <si>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</si>
  <si>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</si>
  <si>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</si>
  <si>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</si>
  <si>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</si>
  <si>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</si>
  <si>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</si>
  <si>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</si>
  <si>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</si>
  <si>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</si>
  <si>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</si>
  <si>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</si>
  <si>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</si>
  <si>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</si>
  <si>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</si>
  <si>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</si>
  <si>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</si>
  <si>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</si>
  <si>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</si>
  <si>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</si>
  <si>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</si>
  <si>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</si>
  <si>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</si>
  <si>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</si>
  <si>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</si>
  <si>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</si>
  <si>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</si>
  <si>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</si>
  <si>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</si>
  <si>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</si>
  <si>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</si>
  <si>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</si>
  <si>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</si>
  <si>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</si>
  <si>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</si>
  <si>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</si>
  <si>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</si>
  <si>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</si>
  <si>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</si>
  <si>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</si>
  <si>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</si>
  <si>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</si>
  <si>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</si>
  <si>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</si>
  <si>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</si>
  <si>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</si>
  <si>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</si>
  <si>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</si>
  <si>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</si>
  <si>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</si>
  <si>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</si>
  <si>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</si>
  <si>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</si>
  <si>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</si>
  <si>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</si>
  <si>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</si>
  <si>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</si>
  <si>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</si>
  <si>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</si>
  <si>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</si>
  <si>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</si>
  <si>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</si>
  <si>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</si>
  <si>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</si>
  <si>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</si>
  <si>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</si>
  <si>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</si>
  <si>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</si>
  <si>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</si>
  <si>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</si>
  <si>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</si>
  <si>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</si>
  <si>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</si>
  <si>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</si>
  <si>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</si>
  <si>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</si>
  <si>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</si>
  <si>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</si>
  <si>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</si>
  <si>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</si>
  <si>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</si>
  <si>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</si>
  <si>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</si>
  <si>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</si>
  <si>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</si>
  <si>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</si>
  <si>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</si>
  <si>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</si>
  <si>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</si>
  <si>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</si>
  <si>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</si>
  <si>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</si>
  <si>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</si>
  <si>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</si>
  <si>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</si>
  <si>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</si>
  <si>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</si>
  <si>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</si>
  <si>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</si>
  <si>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</si>
  <si>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</si>
  <si>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</si>
  <si>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</si>
  <si>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</si>
  <si>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</si>
  <si>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</si>
  <si>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</si>
  <si>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</si>
  <si>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</si>
  <si>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</si>
  <si>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</si>
  <si>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</si>
  <si>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</si>
  <si>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</si>
  <si>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</si>
  <si>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</si>
  <si>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</si>
  <si>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</si>
  <si>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</si>
  <si>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</si>
  <si>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</si>
  <si>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</si>
  <si>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</si>
  <si>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</si>
  <si>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</si>
  <si>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</si>
  <si>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</si>
  <si>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</si>
  <si>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</si>
  <si>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</si>
  <si>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</si>
  <si>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</si>
  <si>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</si>
  <si>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</si>
  <si>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</si>
  <si>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</si>
  <si>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</si>
  <si>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</si>
  <si>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</si>
  <si>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</si>
  <si>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</si>
  <si>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</si>
  <si>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</si>
  <si>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</si>
  <si>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</si>
  <si>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</si>
  <si>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</si>
  <si>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</si>
  <si>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</si>
  <si>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</si>
  <si>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</si>
  <si>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</si>
  <si>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</si>
  <si>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</si>
  <si>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</si>
  <si>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</si>
  <si>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</si>
  <si>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</si>
  <si>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</si>
  <si>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</si>
  <si>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</si>
  <si>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</si>
  <si>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</si>
  <si>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</si>
  <si>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</si>
  <si>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</si>
  <si>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</si>
  <si>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</si>
  <si>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</si>
  <si>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</si>
  <si>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</si>
  <si>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</si>
  <si>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</si>
  <si>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</si>
  <si>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</si>
  <si>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</si>
  <si>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</si>
  <si>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</si>
  <si>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</si>
  <si>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</si>
  <si>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</si>
  <si>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</si>
  <si>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</si>
  <si>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</si>
  <si>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</si>
  <si>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</si>
  <si>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</si>
  <si>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</si>
  <si>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</si>
  <si>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</si>
  <si>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</si>
  <si>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</si>
  <si>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</si>
  <si>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</si>
  <si>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</si>
  <si>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</si>
  <si>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</si>
  <si>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</si>
  <si>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</si>
  <si>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</si>
  <si>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</si>
  <si>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</si>
  <si>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</si>
  <si>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</si>
  <si>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</si>
  <si>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</si>
  <si>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</si>
  <si>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</si>
  <si>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</si>
  <si>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</si>
  <si>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</si>
  <si>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</si>
  <si>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</si>
  <si>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</si>
  <si>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</si>
  <si>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</si>
  <si>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</si>
  <si>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</si>
  <si>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</si>
  <si>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</si>
  <si>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</si>
  <si>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</si>
  <si>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</si>
  <si>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</si>
  <si>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</si>
  <si>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</si>
  <si>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</si>
  <si>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</si>
  <si>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</si>
  <si>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</si>
  <si>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</si>
  <si>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</si>
  <si>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</si>
  <si>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</si>
  <si>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</si>
  <si>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</si>
  <si>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</si>
  <si>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</si>
  <si>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</si>
  <si>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</si>
  <si>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</si>
  <si>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</si>
  <si>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</si>
  <si>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</si>
  <si>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</si>
  <si>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</si>
  <si>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</si>
  <si>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</si>
  <si>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</si>
  <si>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</si>
  <si>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</si>
  <si>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</si>
  <si>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</si>
  <si>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</si>
  <si>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</si>
  <si>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</si>
  <si>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</si>
  <si>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</si>
  <si>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</si>
  <si>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</si>
  <si>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</si>
  <si>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</si>
  <si>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</si>
  <si>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</si>
  <si>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</si>
  <si>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</si>
  <si>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</si>
  <si>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</si>
  <si>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</si>
  <si>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</si>
  <si>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</si>
  <si>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</si>
  <si>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</si>
  <si>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</si>
  <si>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</si>
  <si>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</si>
  <si>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</si>
  <si>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</si>
  <si>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</si>
  <si>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</si>
  <si>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</si>
  <si>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</si>
  <si>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</si>
  <si>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</si>
  <si>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</si>
  <si>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</si>
  <si>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</si>
  <si>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</si>
  <si>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</si>
  <si>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</si>
  <si>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</si>
  <si>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</si>
  <si>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</si>
  <si>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</si>
  <si>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</si>
  <si>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</si>
  <si>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</si>
  <si>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</si>
  <si>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</si>
  <si>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</si>
  <si>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</si>
  <si>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</si>
  <si>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</si>
  <si>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</si>
  <si>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</si>
  <si>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</si>
  <si>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</si>
  <si>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</si>
  <si>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</si>
  <si>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</si>
  <si>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</si>
  <si>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</si>
  <si>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</si>
  <si>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</si>
  <si>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</si>
  <si>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</si>
  <si>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</si>
  <si>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</si>
  <si>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</si>
  <si>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</si>
  <si>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</si>
  <si>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</si>
  <si>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</si>
  <si>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</si>
  <si>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</si>
  <si>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</si>
  <si>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</si>
  <si>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</si>
  <si>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</si>
  <si>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</si>
  <si>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</si>
  <si>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</si>
  <si>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</si>
  <si>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</si>
  <si>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</si>
  <si>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</si>
  <si>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</si>
  <si>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</si>
  <si>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</si>
  <si>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</si>
  <si>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</si>
  <si>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</si>
  <si>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</si>
  <si>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</si>
  <si>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</si>
  <si>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</si>
  <si>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</si>
  <si>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</si>
  <si>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</si>
  <si>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</si>
  <si>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</si>
  <si>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</si>
  <si>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</si>
  <si>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</si>
  <si>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</si>
  <si>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</si>
  <si>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</si>
  <si>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</si>
  <si>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</si>
  <si>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</si>
  <si>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</si>
  <si>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</si>
  <si>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</si>
  <si>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</si>
  <si>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</si>
  <si>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</si>
  <si>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</si>
  <si>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</si>
  <si>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</si>
  <si>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</si>
  <si>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</si>
  <si>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</si>
  <si>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</si>
  <si>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</si>
  <si>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</si>
  <si>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</si>
  <si>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</si>
  <si>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</si>
  <si>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</si>
  <si>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</si>
  <si>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</si>
  <si>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</si>
  <si>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</si>
  <si>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</si>
  <si>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</si>
  <si>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</si>
  <si>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</si>
  <si>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</si>
  <si>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</si>
  <si>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</si>
  <si>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</si>
  <si>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</si>
  <si>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</si>
  <si>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</si>
  <si>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</si>
  <si>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</si>
  <si>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</si>
  <si>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</si>
  <si>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</si>
  <si>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</si>
  <si>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</si>
  <si>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</si>
  <si>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</si>
  <si>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</si>
  <si>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</si>
  <si>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</si>
  <si>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</si>
  <si>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</si>
  <si>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</si>
  <si>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</si>
  <si>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</si>
  <si>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</si>
  <si>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</si>
  <si>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</si>
  <si>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</si>
  <si>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</si>
  <si>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</si>
  <si>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</si>
  <si>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</si>
  <si>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</si>
  <si>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</si>
  <si>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</si>
  <si>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</si>
  <si>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</si>
  <si>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</si>
  <si>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</si>
  <si>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</si>
  <si>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</si>
  <si>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</si>
  <si>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</si>
  <si>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</si>
  <si>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</si>
  <si>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</si>
  <si>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</si>
  <si>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</si>
  <si>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</si>
  <si>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</si>
  <si>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</si>
  <si>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</si>
  <si>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</si>
  <si>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</si>
  <si>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</si>
  <si>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</si>
  <si>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</si>
  <si>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</si>
  <si>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</si>
  <si>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</si>
  <si>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</si>
  <si>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</si>
  <si>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</si>
  <si>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</si>
  <si>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</si>
  <si>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</si>
  <si>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</si>
  <si>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</si>
  <si>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</si>
  <si>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</si>
  <si>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</si>
  <si>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</si>
  <si>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</si>
  <si>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</si>
  <si>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</si>
  <si>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</si>
  <si>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</si>
  <si>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</si>
  <si>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</si>
  <si>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</si>
  <si>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</si>
  <si>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</si>
  <si>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</si>
  <si>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</si>
  <si>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</si>
  <si>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</si>
  <si>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</si>
  <si>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</si>
  <si>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</si>
  <si>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</si>
  <si>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</si>
  <si>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</si>
  <si>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</si>
  <si>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</si>
  <si>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</si>
  <si>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</si>
  <si>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</si>
  <si>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</si>
  <si>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</si>
  <si>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</si>
  <si>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</si>
  <si>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</si>
  <si>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</si>
  <si>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</si>
  <si>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</si>
  <si>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</si>
  <si>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</si>
  <si>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</si>
  <si>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</si>
  <si>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</si>
  <si>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</si>
  <si>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</si>
  <si>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</si>
  <si>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</si>
  <si>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</si>
  <si>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</si>
  <si>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</si>
  <si>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</si>
  <si>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</si>
  <si>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</si>
  <si>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</si>
  <si>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</si>
  <si>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</si>
  <si>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</si>
  <si>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</si>
  <si>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</si>
  <si>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</si>
  <si>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</si>
  <si>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</si>
  <si>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</si>
  <si>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</si>
  <si>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</si>
  <si>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</si>
  <si>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</si>
  <si>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</si>
  <si>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</si>
  <si>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</si>
  <si>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</si>
  <si>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</si>
  <si>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</si>
  <si>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</si>
  <si>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</si>
  <si>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</si>
  <si>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</si>
  <si>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</si>
  <si>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</si>
  <si>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</si>
  <si>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</si>
  <si>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</si>
  <si>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</si>
  <si>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</si>
  <si>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</si>
  <si>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</si>
  <si>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</si>
  <si>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</si>
  <si>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</si>
  <si>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</si>
  <si>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</si>
  <si>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</si>
  <si>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</si>
  <si>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</si>
  <si>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</si>
  <si>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</si>
  <si>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</si>
  <si>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</si>
  <si>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</si>
  <si>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</si>
  <si>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</si>
  <si>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</si>
  <si>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</si>
  <si>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</si>
  <si>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</si>
  <si>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</si>
  <si>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</si>
  <si>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</si>
  <si>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</si>
  <si>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</si>
  <si>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</si>
  <si>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</si>
  <si>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</si>
  <si>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</si>
  <si>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</si>
  <si>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</si>
  <si>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</si>
  <si>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</si>
  <si>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</si>
  <si>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</si>
  <si>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</si>
  <si>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</si>
  <si>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</si>
  <si>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</si>
  <si>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</si>
  <si>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</si>
  <si>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</si>
  <si>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</si>
  <si>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</si>
  <si>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</si>
  <si>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</si>
  <si>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</si>
  <si>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</si>
  <si>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</si>
  <si>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</si>
  <si>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</si>
  <si>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</si>
  <si>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</si>
  <si>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</si>
  <si>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</si>
  <si>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</si>
  <si>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</si>
  <si>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</si>
  <si>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</si>
  <si>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</si>
  <si>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</si>
  <si>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</si>
  <si>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</si>
  <si>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</si>
  <si>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</si>
  <si>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</si>
  <si>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</si>
  <si>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</si>
  <si>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</si>
  <si>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</si>
  <si>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</si>
  <si>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</si>
  <si>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</si>
  <si>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</si>
  <si>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</si>
  <si>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</si>
  <si>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</si>
  <si>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</si>
  <si>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</si>
  <si>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</si>
  <si>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</si>
  <si>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</si>
  <si>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</si>
  <si>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</si>
  <si>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</si>
  <si>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</si>
  <si>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</si>
  <si>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</si>
  <si>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</si>
  <si>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</si>
  <si>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</si>
  <si>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</si>
  <si>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</si>
  <si>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</si>
  <si>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</si>
  <si>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</si>
  <si>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</si>
  <si>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</si>
  <si>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</si>
  <si>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</si>
  <si>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</si>
  <si>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</si>
  <si>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</si>
  <si>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</si>
  <si>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</si>
  <si>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</si>
  <si>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</si>
  <si>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</si>
  <si>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</si>
  <si>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</si>
  <si>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</si>
  <si>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</si>
  <si>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</si>
  <si>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</si>
  <si>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</si>
  <si>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</si>
  <si>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</si>
  <si>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</si>
  <si>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</si>
  <si>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</si>
  <si>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</si>
  <si>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</si>
  <si>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</si>
  <si>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</si>
  <si>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</si>
  <si>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</si>
  <si>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</si>
  <si>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</si>
  <si>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</si>
  <si>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</si>
  <si>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</si>
  <si>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</si>
  <si>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</si>
  <si>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</si>
  <si>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</si>
  <si>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</si>
  <si>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</si>
  <si>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</si>
  <si>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</si>
  <si>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</si>
  <si>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</si>
  <si>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</si>
  <si>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</si>
  <si>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</si>
  <si>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</si>
  <si>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</si>
  <si>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</si>
  <si>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</si>
  <si>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</si>
  <si>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</si>
  <si>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</si>
  <si>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</si>
  <si>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</si>
  <si>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</si>
  <si>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</si>
  <si>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</si>
  <si>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</si>
  <si>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</si>
  <si>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</si>
  <si>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</si>
  <si>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</si>
  <si>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</si>
  <si>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</si>
  <si>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</si>
  <si>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</si>
  <si>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</si>
  <si>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</si>
  <si>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</si>
  <si>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</si>
  <si>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</si>
  <si>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</si>
  <si>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</si>
  <si>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</si>
  <si>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</si>
  <si>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</si>
  <si>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</si>
  <si>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</si>
  <si>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</si>
  <si>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</si>
  <si>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</si>
  <si>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</si>
  <si>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</si>
  <si>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</si>
  <si>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</si>
  <si>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</si>
  <si>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</si>
  <si>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</si>
  <si>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</si>
  <si>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</si>
  <si>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</si>
  <si>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</si>
  <si>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</si>
  <si>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</si>
  <si>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</si>
  <si>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</si>
  <si>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</si>
  <si>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</si>
  <si>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</si>
  <si>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</si>
  <si>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</si>
  <si>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</si>
  <si>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</si>
  <si>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</si>
  <si>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</si>
  <si>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</si>
  <si>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</si>
  <si>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</si>
  <si>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</si>
  <si>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</si>
  <si>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</si>
  <si>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</si>
  <si>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</si>
  <si>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</si>
  <si>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</si>
  <si>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</si>
  <si>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</si>
  <si>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</si>
  <si>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</si>
  <si>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</si>
  <si>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</si>
  <si>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</si>
  <si>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</si>
  <si>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</si>
  <si>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</si>
  <si>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</si>
  <si>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</si>
  <si>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</si>
  <si>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</si>
  <si>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</si>
  <si>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</si>
  <si>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</si>
  <si>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</si>
  <si>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</si>
  <si>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</si>
  <si>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</si>
  <si>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</si>
  <si>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</si>
  <si>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</si>
  <si>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</si>
  <si>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</si>
  <si>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</si>
  <si>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</si>
  <si>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</si>
  <si>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</si>
  <si>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</si>
  <si>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</si>
  <si>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</si>
  <si>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</si>
  <si>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</si>
  <si>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</si>
  <si>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</si>
  <si>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</si>
  <si>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</si>
  <si>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</si>
  <si>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</si>
  <si>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</si>
  <si>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</si>
  <si>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</si>
  <si>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</si>
  <si>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</si>
  <si>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</si>
  <si>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</si>
  <si>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</si>
  <si>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</si>
  <si>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</si>
  <si>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</si>
  <si>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</si>
  <si>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</si>
  <si>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</si>
  <si>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</si>
  <si>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</si>
  <si>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</si>
  <si>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</si>
  <si>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</si>
  <si>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</si>
  <si>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</si>
  <si>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</si>
  <si>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</si>
  <si>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</si>
  <si>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</si>
  <si>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</si>
  <si>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</si>
  <si>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</si>
  <si>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</si>
  <si>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</si>
  <si>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</si>
  <si>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</si>
  <si>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</si>
  <si>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</si>
  <si>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</si>
  <si>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</si>
  <si>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</si>
  <si>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</si>
  <si>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</si>
  <si>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</si>
  <si>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</si>
  <si>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</si>
  <si>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</si>
  <si>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</si>
  <si>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</si>
  <si>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</si>
  <si>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</si>
  <si>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</si>
  <si>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</si>
  <si>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</si>
  <si>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</si>
  <si>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</si>
  <si>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</si>
  <si>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</si>
  <si>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</si>
  <si>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</si>
  <si>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</si>
  <si>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</si>
  <si>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</si>
  <si>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</si>
  <si>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</si>
  <si>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</si>
  <si>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</si>
  <si>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</si>
  <si>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</si>
  <si>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</si>
  <si>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</si>
  <si>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</si>
  <si>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</si>
  <si>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</si>
  <si>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</si>
  <si>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</si>
  <si>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</si>
  <si>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</si>
  <si>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</si>
  <si>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</si>
  <si>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</si>
  <si>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</si>
  <si>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</si>
  <si>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</si>
  <si>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</si>
  <si>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</si>
  <si>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</si>
  <si>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</si>
  <si>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</si>
  <si>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</si>
  <si>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</si>
  <si>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</si>
  <si>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</si>
  <si>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</si>
  <si>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</si>
  <si>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</si>
  <si>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</si>
  <si>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</si>
  <si>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</si>
  <si>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</si>
  <si>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</si>
  <si>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</si>
  <si>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</si>
  <si>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</si>
  <si>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</si>
  <si>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</si>
  <si>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</si>
  <si>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</si>
  <si>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</si>
  <si>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</si>
  <si>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</si>
  <si>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</si>
  <si>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</si>
  <si>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</si>
  <si>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</si>
  <si>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</si>
  <si>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</si>
  <si>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</si>
  <si>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</si>
  <si>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</si>
  <si>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</si>
  <si>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</si>
  <si>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</si>
  <si>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</si>
  <si>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</si>
  <si>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</si>
  <si>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</si>
  <si>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</si>
  <si>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</si>
  <si>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</si>
  <si>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</si>
  <si>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</si>
  <si>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</si>
  <si>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</si>
  <si>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</si>
  <si>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</si>
  <si>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</si>
  <si>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</si>
  <si>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</si>
  <si>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</si>
  <si>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</si>
  <si>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</si>
  <si>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</si>
  <si>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</si>
  <si>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</si>
  <si>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</si>
  <si>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</si>
  <si>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</si>
  <si>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</si>
  <si>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</si>
  <si>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</si>
  <si>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</si>
  <si>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</si>
  <si>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</si>
  <si>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</si>
  <si>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</si>
  <si>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</si>
  <si>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</si>
  <si>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</si>
  <si>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</si>
  <si>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</si>
  <si>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</si>
  <si>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</si>
  <si>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</si>
  <si>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</si>
  <si>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</si>
  <si>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</si>
  <si>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</si>
  <si>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</si>
  <si>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</si>
  <si>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</si>
  <si>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</si>
  <si>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</si>
  <si>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</si>
  <si>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</si>
  <si>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</si>
  <si>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</si>
  <si>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</si>
  <si>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</si>
  <si>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</si>
  <si>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</si>
  <si>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</si>
  <si>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</si>
  <si>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</si>
  <si>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</si>
  <si>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</si>
  <si>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</si>
  <si>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</si>
  <si>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</si>
  <si>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</si>
  <si>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</si>
  <si>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</si>
  <si>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</si>
  <si>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</si>
  <si>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</si>
  <si>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</si>
  <si>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</si>
  <si>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</si>
  <si>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</si>
  <si>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</si>
  <si>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</si>
  <si>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</si>
  <si>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</si>
  <si>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</si>
  <si>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</si>
  <si>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</si>
  <si>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</si>
  <si>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</si>
  <si>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</si>
  <si>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</si>
  <si>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</si>
  <si>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</si>
  <si>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</si>
  <si>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</si>
  <si>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</si>
  <si>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</si>
  <si>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</si>
  <si>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</si>
  <si>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</si>
  <si>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</si>
  <si>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</si>
  <si>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</si>
  <si>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</si>
  <si>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</si>
  <si>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</si>
  <si>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</si>
  <si>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</si>
  <si>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</si>
  <si>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</si>
  <si>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</si>
  <si>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</si>
  <si>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</si>
  <si>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</si>
  <si>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</si>
  <si>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</si>
  <si>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</si>
  <si>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</si>
  <si>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</si>
  <si>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</si>
  <si>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</si>
  <si>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</si>
  <si>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</si>
  <si>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</si>
  <si>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</si>
  <si>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</si>
  <si>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</si>
  <si>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</si>
  <si>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</si>
  <si>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</si>
  <si>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</si>
  <si>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</si>
  <si>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</si>
  <si>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</si>
  <si>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</si>
  <si>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</si>
  <si>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</si>
  <si>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</si>
  <si>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</si>
  <si>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</si>
  <si>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</si>
  <si>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</si>
  <si>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</si>
  <si>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</si>
  <si>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</si>
  <si>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</si>
  <si>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</si>
  <si>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</si>
  <si>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</si>
  <si>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</si>
  <si>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</si>
  <si>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</si>
  <si>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</si>
  <si>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</si>
  <si>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</si>
  <si>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</si>
  <si>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</si>
  <si>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</si>
  <si>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</si>
  <si>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</si>
  <si>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</si>
  <si>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</si>
  <si>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</si>
  <si>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</si>
  <si>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</si>
  <si>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</si>
  <si>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</si>
  <si>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</si>
  <si>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</si>
  <si>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</si>
  <si>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</si>
  <si>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</si>
  <si>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</si>
  <si>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</si>
  <si>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</si>
  <si>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</si>
  <si>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</si>
  <si>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</si>
  <si>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</si>
  <si>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</si>
  <si>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</si>
  <si>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</si>
  <si>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</si>
  <si>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</si>
  <si>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</si>
  <si>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</si>
  <si>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</si>
  <si>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</si>
  <si>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</si>
  <si>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</si>
  <si>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</si>
  <si>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</si>
  <si>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</si>
  <si>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</si>
  <si>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</si>
  <si>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</si>
  <si>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</si>
  <si>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</si>
  <si>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</si>
  <si>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</si>
  <si>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</si>
  <si>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</si>
  <si>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</si>
  <si>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</si>
  <si>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</si>
  <si>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</si>
  <si>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</si>
  <si>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</si>
  <si>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</si>
  <si>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</si>
  <si>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</si>
  <si>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</si>
  <si>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</si>
  <si>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</si>
  <si>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</si>
  <si>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</si>
  <si>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</si>
  <si>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</si>
  <si>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</si>
  <si>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</si>
  <si>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</si>
  <si>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</si>
  <si>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</si>
  <si>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</si>
  <si>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</si>
  <si>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</si>
  <si>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</si>
  <si>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</si>
  <si>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</si>
  <si>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</si>
  <si>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</si>
  <si>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</si>
  <si>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</si>
  <si>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</si>
  <si>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</si>
  <si>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</si>
  <si>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</si>
  <si>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</si>
  <si>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</si>
  <si>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</si>
  <si>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</si>
  <si>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</si>
  <si>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</si>
  <si>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</si>
  <si>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</si>
  <si>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</si>
  <si>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</si>
  <si>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</si>
  <si>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</si>
  <si>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</si>
  <si>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</si>
  <si>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</si>
  <si>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</si>
  <si>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</si>
  <si>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</si>
  <si>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</si>
  <si>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</si>
  <si>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</si>
  <si>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</si>
  <si>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</si>
  <si>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</si>
  <si>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</si>
  <si>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</si>
  <si>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</si>
  <si>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</si>
  <si>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</si>
  <si>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</si>
  <si>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</si>
  <si>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</si>
  <si>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</si>
  <si>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</si>
  <si>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</si>
  <si>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</si>
  <si>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</si>
  <si>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</si>
  <si>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</si>
  <si>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</si>
  <si>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</si>
  <si>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</si>
  <si>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</si>
  <si>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</si>
  <si>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</si>
  <si>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</si>
  <si>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</si>
  <si>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</si>
  <si>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</si>
  <si>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</si>
  <si>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</si>
  <si>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</si>
  <si>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</si>
  <si>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</si>
  <si>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</si>
  <si>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</si>
  <si>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</si>
  <si>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</si>
  <si>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</si>
  <si>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</si>
  <si>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</si>
  <si>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</si>
  <si>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</si>
  <si>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</si>
  <si>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</si>
  <si>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</si>
  <si>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</si>
  <si>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</si>
  <si>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</si>
  <si>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</si>
  <si>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</si>
  <si>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</si>
  <si>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</si>
  <si>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</si>
  <si>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</si>
  <si>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</si>
  <si>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</si>
  <si>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</si>
  <si>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</si>
  <si>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</si>
  <si>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</si>
  <si>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</si>
  <si>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</si>
  <si>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</si>
  <si>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</si>
  <si>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</si>
  <si>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</si>
  <si>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</si>
  <si>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</si>
  <si>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</si>
  <si>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</si>
  <si>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</si>
  <si>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</si>
  <si>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</si>
  <si>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</si>
  <si>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</si>
  <si>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</si>
  <si>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</si>
  <si>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</si>
  <si>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</si>
  <si>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</si>
  <si>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</si>
  <si>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</si>
  <si>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</si>
  <si>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</si>
  <si>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</si>
  <si>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</si>
  <si>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</si>
  <si>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</si>
  <si>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</si>
  <si>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</si>
  <si>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</si>
  <si>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</si>
  <si>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</si>
  <si>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</si>
  <si>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</si>
  <si>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</si>
  <si>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</si>
  <si>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</si>
  <si>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</si>
  <si>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</si>
  <si>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</si>
  <si>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</si>
  <si>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</si>
  <si>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</si>
  <si>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</si>
  <si>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</si>
  <si>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</si>
  <si>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</si>
  <si>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</si>
  <si>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</si>
  <si>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</si>
  <si>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</si>
  <si>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</si>
  <si>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</si>
  <si>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</si>
  <si>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</si>
  <si>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</si>
  <si>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</si>
  <si>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</si>
  <si>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</si>
  <si>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</si>
  <si>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</si>
  <si>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</si>
  <si>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</si>
  <si>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</si>
  <si>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</si>
  <si>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</si>
  <si>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</si>
  <si>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</si>
  <si>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</si>
  <si>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</si>
  <si>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</si>
  <si>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</si>
  <si>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</si>
  <si>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</si>
  <si>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</si>
  <si>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</si>
  <si>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</si>
  <si>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</si>
  <si>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</si>
  <si>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</si>
  <si>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</si>
  <si>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</si>
  <si>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</si>
  <si>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</si>
  <si>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</si>
  <si>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</si>
  <si>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</si>
  <si>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</si>
  <si>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</si>
  <si>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</si>
  <si>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</si>
  <si>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</si>
  <si>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</si>
  <si>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</si>
  <si>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</si>
  <si>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</si>
  <si>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</si>
  <si>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</si>
  <si>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</si>
  <si>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</si>
  <si>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</si>
  <si>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</si>
  <si>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</si>
  <si>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</si>
  <si>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</si>
  <si>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</si>
  <si>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</si>
  <si>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</si>
  <si>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</si>
  <si>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</si>
  <si>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</si>
  <si>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</si>
  <si>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</si>
  <si>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</si>
  <si>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</si>
  <si>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</si>
  <si>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</si>
  <si>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</si>
  <si>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</si>
  <si>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</si>
  <si>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</si>
  <si>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</si>
  <si>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</si>
  <si>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</si>
  <si>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</si>
  <si>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</si>
  <si>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</si>
  <si>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</si>
  <si>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</si>
  <si>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</si>
  <si>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</si>
  <si>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</si>
  <si>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</si>
  <si>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</si>
  <si>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</si>
  <si>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</si>
  <si>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</si>
  <si>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</si>
  <si>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</si>
  <si>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</si>
  <si>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</si>
  <si>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</si>
  <si>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</si>
  <si>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</si>
  <si>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</si>
  <si>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</si>
  <si>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</si>
  <si>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</si>
  <si>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</si>
  <si>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</si>
  <si>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</si>
  <si>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</si>
  <si>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</si>
  <si>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</si>
  <si>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</si>
  <si>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</si>
  <si>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</si>
  <si>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</si>
  <si>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</si>
  <si>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</si>
  <si>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</si>
  <si>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</si>
  <si>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</si>
  <si>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</si>
  <si>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</si>
  <si>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</si>
  <si>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</si>
  <si>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</si>
  <si>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</si>
  <si>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</si>
  <si>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</si>
  <si>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</si>
  <si>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</si>
  <si>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</si>
  <si>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</si>
  <si>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</si>
  <si>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</si>
  <si>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</si>
  <si>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</si>
  <si>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</si>
  <si>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</si>
  <si>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</si>
  <si>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</si>
  <si>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</si>
  <si>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</si>
  <si>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</si>
  <si>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</si>
  <si>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</si>
  <si>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</si>
  <si>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</si>
  <si>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</si>
  <si>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</si>
  <si>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</si>
  <si>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</si>
  <si>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</si>
  <si>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</si>
  <si>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</si>
  <si>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</si>
  <si>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</si>
  <si>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</si>
  <si>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</si>
  <si>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</si>
  <si>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</si>
  <si>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</si>
  <si>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</si>
  <si>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</si>
  <si>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</si>
  <si>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</si>
  <si>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</si>
  <si>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</si>
  <si>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</si>
  <si>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</si>
  <si>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</si>
  <si>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</si>
  <si>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</si>
  <si>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</si>
  <si>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</si>
  <si>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</si>
  <si>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</si>
  <si>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</si>
  <si>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</si>
  <si>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</si>
  <si>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</si>
  <si>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</si>
  <si>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</si>
  <si>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</si>
  <si>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</si>
  <si>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</si>
  <si>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</si>
  <si>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</si>
  <si>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</si>
  <si>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</si>
  <si>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</si>
  <si>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</si>
  <si>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</si>
  <si>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</si>
  <si>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</si>
  <si>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</si>
  <si>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</si>
  <si>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</si>
  <si>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</si>
  <si>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</si>
  <si>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</si>
  <si>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</si>
  <si>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</si>
  <si>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</si>
  <si>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</si>
  <si>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</si>
  <si>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</si>
  <si>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</si>
  <si>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</si>
  <si>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</si>
  <si>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</si>
  <si>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</si>
  <si>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</si>
  <si>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</si>
  <si>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</si>
  <si>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</si>
  <si>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</si>
  <si>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</si>
  <si>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</si>
  <si>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</si>
  <si>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</si>
  <si>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</si>
  <si>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</si>
  <si>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</si>
  <si>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</si>
  <si>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</si>
  <si>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</si>
  <si>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</si>
  <si>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</si>
  <si>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</si>
  <si>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</si>
  <si>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</si>
  <si>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</si>
  <si>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</si>
  <si>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</si>
  <si>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</si>
  <si>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</si>
  <si>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</si>
  <si>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</si>
  <si>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</si>
  <si>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</si>
  <si>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</si>
  <si>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</si>
  <si>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</si>
  <si>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</si>
  <si>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</si>
  <si>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</si>
  <si>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</si>
  <si>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</si>
  <si>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</si>
  <si>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</si>
  <si>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</si>
  <si>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</si>
  <si>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</si>
  <si>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</si>
  <si>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</si>
  <si>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</si>
  <si>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</si>
  <si>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</si>
  <si>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</si>
  <si>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</si>
  <si>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</si>
  <si>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</si>
  <si>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</si>
  <si>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</si>
  <si>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</si>
  <si>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</si>
  <si>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</si>
  <si>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</si>
  <si>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</si>
  <si>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</si>
  <si>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</si>
  <si>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</si>
  <si>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</si>
  <si>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</si>
  <si>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</si>
  <si>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</si>
  <si>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</si>
  <si>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</si>
  <si>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</si>
  <si>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</si>
  <si>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</si>
  <si>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</si>
  <si>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</si>
  <si>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</si>
  <si>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</si>
  <si>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</si>
  <si>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</si>
  <si>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</si>
  <si>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</si>
  <si>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</si>
  <si>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</si>
  <si>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</si>
  <si>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</si>
  <si>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</si>
  <si>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</si>
  <si>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</si>
  <si>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</si>
  <si>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</si>
  <si>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</si>
  <si>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</si>
  <si>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</si>
  <si>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</si>
  <si>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</si>
  <si>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</si>
  <si>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</si>
  <si>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</si>
  <si>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</si>
  <si>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</si>
  <si>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</si>
  <si>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</si>
  <si>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</si>
  <si>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</si>
  <si>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</si>
  <si>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</si>
  <si>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</si>
  <si>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</si>
  <si>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</si>
  <si>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</si>
  <si>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</si>
  <si>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</si>
  <si>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</si>
  <si>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</si>
  <si>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</si>
  <si>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</si>
  <si>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</si>
  <si>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</si>
  <si>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</si>
  <si>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</si>
  <si>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</si>
  <si>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</si>
  <si>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</si>
  <si>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</si>
  <si>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</si>
  <si>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</si>
  <si>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</si>
  <si>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</si>
  <si>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</si>
  <si>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</si>
  <si>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</si>
  <si>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</si>
  <si>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</si>
  <si>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</si>
  <si>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</si>
  <si>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</si>
  <si>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</si>
  <si>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</si>
  <si>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</si>
  <si>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</si>
  <si>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</si>
  <si>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</si>
  <si>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</si>
  <si>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</si>
  <si>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</si>
  <si>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</si>
  <si>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</si>
  <si>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</si>
  <si>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</si>
  <si>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</si>
  <si>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</si>
  <si>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</si>
  <si>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</si>
  <si>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</si>
  <si>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</si>
  <si>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</si>
  <si>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</si>
  <si>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</si>
  <si>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</si>
  <si>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</si>
  <si>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</si>
  <si>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</si>
  <si>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</si>
  <si>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</si>
  <si>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</si>
  <si>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</si>
  <si>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</si>
  <si>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</si>
  <si>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</si>
  <si>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</si>
  <si>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</si>
  <si>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</si>
  <si>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</si>
  <si>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</si>
  <si>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</si>
  <si>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</si>
  <si>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</si>
  <si>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</si>
  <si>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</si>
  <si>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</si>
  <si>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</si>
  <si>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</si>
  <si>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</si>
  <si>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</si>
  <si>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</si>
  <si>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</si>
  <si>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</si>
  <si>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</si>
  <si>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</si>
  <si>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</si>
  <si>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</si>
  <si>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</si>
  <si>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</si>
  <si>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</si>
  <si>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</si>
  <si>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</si>
  <si>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</si>
  <si>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</si>
  <si>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</si>
  <si>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</si>
  <si>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</si>
  <si>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</si>
  <si>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</si>
  <si>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</si>
  <si>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</si>
  <si>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</si>
  <si>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</si>
  <si>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</si>
  <si>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</si>
  <si>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</si>
  <si>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</si>
  <si>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</si>
  <si>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</si>
  <si>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</si>
  <si>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</si>
  <si>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</si>
  <si>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</si>
  <si>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</si>
  <si>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</si>
  <si>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</si>
  <si>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</si>
  <si>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</si>
  <si>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</si>
  <si>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</si>
  <si>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</si>
  <si>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</si>
  <si>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</si>
  <si>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</si>
  <si>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</si>
  <si>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</si>
  <si>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</si>
  <si>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</si>
  <si>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</si>
  <si>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</si>
  <si>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</si>
  <si>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</si>
  <si>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</si>
  <si>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</si>
  <si>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</si>
  <si>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</si>
  <si>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</si>
  <si>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</si>
  <si>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</si>
  <si>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</si>
  <si>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</si>
  <si>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</si>
  <si>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</si>
  <si>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</si>
  <si>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</si>
  <si>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</si>
  <si>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</si>
  <si>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</si>
  <si>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</si>
  <si>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</si>
  <si>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</si>
  <si>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</si>
  <si>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</si>
  <si>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</si>
  <si>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</si>
  <si>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</si>
  <si>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</si>
  <si>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</si>
  <si>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</si>
  <si>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</si>
  <si>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</si>
  <si>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</si>
  <si>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</si>
  <si>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</si>
  <si>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</si>
  <si>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</si>
  <si>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</si>
  <si>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</si>
  <si>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</si>
  <si>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</si>
  <si>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</si>
  <si>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</si>
  <si>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</si>
  <si>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</si>
  <si>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</si>
  <si>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</si>
  <si>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</si>
  <si>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</si>
  <si>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</si>
  <si>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</si>
  <si>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</si>
  <si>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</si>
  <si>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</si>
  <si>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</si>
  <si>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</si>
  <si>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</si>
  <si>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</si>
  <si>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</si>
  <si>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</si>
  <si>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</si>
  <si>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</si>
  <si>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</si>
  <si>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</si>
  <si>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</si>
  <si>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</si>
  <si>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</si>
  <si>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</si>
  <si>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</si>
  <si>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</si>
  <si>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</si>
  <si>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</si>
  <si>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</si>
  <si>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</si>
  <si>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</si>
  <si>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</si>
  <si>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</si>
  <si>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</si>
  <si>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</si>
  <si>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</si>
  <si>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</si>
  <si>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</si>
  <si>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</si>
  <si>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</si>
  <si>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</si>
  <si>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</si>
  <si>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</si>
  <si>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</si>
  <si>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</si>
  <si>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</si>
  <si>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</si>
  <si>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</si>
  <si>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</si>
  <si>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</si>
  <si>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</si>
  <si>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</si>
  <si>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</si>
  <si>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</si>
  <si>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</si>
  <si>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</si>
  <si>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</si>
  <si>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</si>
  <si>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</si>
  <si>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</si>
  <si>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</si>
  <si>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</si>
  <si>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</si>
  <si>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</si>
  <si>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</si>
  <si>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</si>
  <si>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</si>
  <si>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</si>
  <si>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</si>
  <si>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</si>
  <si>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</si>
  <si>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</si>
  <si>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</si>
  <si>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</si>
  <si>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</si>
  <si>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</si>
  <si>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</si>
  <si>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</si>
  <si>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</si>
  <si>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</si>
  <si>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</si>
  <si>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</si>
  <si>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</si>
  <si>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</si>
  <si>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</si>
  <si>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</si>
  <si>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</si>
  <si>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</si>
  <si>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</si>
  <si>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</si>
  <si>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</si>
  <si>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</si>
  <si>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</si>
  <si>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</si>
  <si>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</si>
  <si>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</si>
  <si>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</si>
  <si>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</si>
  <si>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</si>
  <si>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</si>
  <si>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</si>
  <si>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</si>
  <si>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</si>
  <si>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</si>
  <si>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</si>
  <si>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</si>
  <si>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</si>
  <si>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</si>
  <si>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</si>
  <si>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</si>
  <si>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</si>
  <si>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</si>
  <si>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</si>
  <si>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</si>
  <si>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</si>
  <si>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</si>
  <si>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</si>
  <si>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</si>
  <si>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</si>
  <si>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</si>
  <si>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</si>
  <si>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</si>
  <si>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</si>
  <si>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</si>
  <si>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</si>
  <si>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</si>
  <si>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</si>
  <si>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</si>
  <si>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</si>
  <si>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</si>
  <si>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</si>
  <si>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</si>
  <si>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</si>
  <si>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</si>
  <si>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</si>
  <si>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</si>
  <si>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</si>
  <si>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</si>
  <si>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</si>
  <si>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</si>
  <si>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</si>
  <si>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</si>
  <si>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</si>
  <si>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</si>
  <si>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</si>
  <si>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</si>
  <si>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</si>
  <si>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</si>
  <si>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</si>
  <si>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</si>
  <si>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</si>
  <si>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</si>
  <si>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</si>
  <si>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</si>
  <si>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</si>
  <si>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</si>
  <si>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</si>
  <si>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</si>
  <si>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</si>
  <si>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</si>
  <si>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</si>
  <si>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</si>
  <si>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</si>
  <si>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</si>
  <si>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</si>
  <si>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</si>
  <si>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</si>
  <si>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</si>
  <si>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</si>
  <si>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</si>
  <si>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</si>
  <si>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</si>
  <si>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</si>
  <si>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</si>
  <si>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</si>
  <si>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</si>
  <si>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</si>
  <si>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</si>
  <si>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</si>
  <si>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</si>
  <si>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</si>
  <si>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</si>
  <si>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</si>
  <si>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</si>
  <si>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</si>
  <si>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</si>
  <si>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</si>
  <si>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</si>
  <si>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</si>
  <si>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</si>
  <si>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</si>
  <si>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</si>
  <si>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</si>
  <si>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</si>
  <si>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</si>
  <si>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</si>
  <si>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</si>
  <si>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</si>
  <si>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</si>
  <si>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</si>
  <si>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</si>
  <si>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</si>
  <si>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</si>
  <si>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</si>
  <si>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</si>
  <si>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</si>
  <si>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</si>
  <si>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</si>
  <si>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</si>
  <si>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</si>
  <si>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</si>
  <si>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</si>
  <si>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</si>
  <si>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</si>
  <si>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</si>
  <si>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</si>
  <si>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</si>
  <si>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</si>
  <si>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</si>
  <si>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</si>
  <si>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</si>
  <si>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</si>
  <si>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</si>
  <si>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</si>
  <si>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</si>
  <si>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</si>
  <si>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</si>
  <si>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</si>
  <si>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</si>
  <si>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</si>
  <si>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</si>
  <si>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</si>
  <si>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</si>
  <si>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</si>
  <si>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</si>
  <si>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</si>
  <si>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</si>
  <si>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</si>
  <si>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</si>
  <si>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</si>
  <si>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</si>
  <si>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</si>
  <si>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</si>
  <si>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</si>
  <si>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</si>
  <si>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</si>
  <si>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</si>
  <si>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</si>
  <si>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</si>
  <si>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</si>
  <si>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</si>
  <si>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</si>
  <si>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</si>
  <si>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</si>
  <si>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</si>
  <si>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</si>
  <si>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</si>
  <si>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</si>
  <si>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</si>
  <si>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</si>
  <si>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</si>
  <si>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</si>
  <si>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</si>
  <si>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</si>
  <si>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</si>
  <si>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</si>
  <si>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</si>
  <si>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</si>
  <si>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</si>
  <si>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</si>
  <si>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</si>
  <si>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</si>
  <si>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</si>
  <si>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</si>
  <si>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</si>
  <si>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</si>
  <si>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</si>
  <si>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</si>
  <si>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</si>
  <si>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</si>
  <si>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</si>
  <si>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</si>
  <si>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</si>
  <si>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</si>
  <si>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</si>
  <si>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</si>
  <si>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</si>
  <si>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</si>
  <si>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</si>
  <si>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</si>
  <si>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</si>
  <si>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</si>
  <si>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</si>
  <si>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</si>
  <si>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</si>
  <si>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</si>
  <si>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</si>
  <si>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</si>
  <si>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</si>
  <si>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</si>
  <si>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</si>
  <si>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</si>
  <si>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</si>
  <si>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</si>
  <si>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</si>
  <si>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</si>
  <si>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</si>
  <si>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</si>
  <si>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</si>
  <si>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</si>
  <si>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</si>
  <si>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</si>
  <si>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</si>
  <si>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</si>
  <si>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</si>
  <si>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</si>
  <si>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</si>
  <si>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</si>
  <si>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</si>
  <si>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</si>
  <si>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</si>
  <si>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</si>
  <si>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</si>
  <si>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</si>
  <si>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</si>
  <si>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</si>
  <si>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</si>
  <si>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</si>
  <si>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</si>
  <si>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</si>
  <si>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</si>
  <si>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</si>
  <si>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</si>
  <si>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</si>
  <si>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</si>
  <si>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</si>
  <si>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</si>
  <si>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</si>
  <si>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</si>
  <si>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</si>
  <si>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</si>
  <si>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</si>
  <si>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</si>
  <si>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</si>
  <si>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</si>
  <si>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</si>
  <si>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</si>
  <si>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</si>
  <si>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</si>
  <si>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</si>
  <si>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</si>
  <si>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</si>
  <si>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</si>
  <si>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</si>
  <si>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</si>
  <si>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</si>
  <si>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</si>
  <si>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</si>
  <si>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</si>
  <si>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</si>
  <si>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</si>
  <si>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</si>
  <si>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</si>
  <si>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</si>
  <si>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</si>
  <si>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</si>
  <si>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</si>
  <si>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</si>
  <si>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</si>
  <si>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</si>
  <si>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</si>
  <si>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</si>
  <si>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</si>
  <si>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</si>
  <si>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</si>
  <si>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</si>
  <si>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</si>
  <si>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</si>
  <si>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</si>
  <si>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</si>
  <si>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</si>
  <si>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</si>
  <si>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</si>
  <si>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</si>
  <si>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</si>
  <si>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</si>
  <si>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</si>
  <si>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</si>
  <si>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</si>
  <si>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</si>
  <si>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</si>
  <si>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</si>
  <si>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</si>
  <si>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</si>
  <si>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</si>
  <si>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</si>
  <si>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</si>
  <si>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</si>
  <si>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</si>
  <si>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</si>
  <si>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</si>
  <si>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</si>
  <si>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</si>
  <si>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</si>
  <si>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</si>
  <si>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</si>
  <si>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</si>
  <si>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</si>
  <si>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</si>
  <si>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</si>
  <si>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</si>
  <si>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</si>
  <si>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</si>
  <si>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</si>
  <si>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</si>
  <si>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</si>
  <si>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</si>
  <si>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</si>
  <si>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</si>
  <si>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</si>
  <si>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</si>
  <si>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</si>
  <si>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</si>
  <si>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</si>
  <si>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</si>
  <si>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</si>
  <si>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</si>
  <si>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</si>
  <si>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</si>
  <si>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</si>
  <si>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</si>
  <si>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</si>
  <si>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</si>
  <si>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</si>
  <si>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</si>
  <si>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</si>
  <si>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</si>
  <si>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</si>
  <si>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</si>
  <si>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</si>
  <si>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</si>
  <si>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</si>
  <si>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</si>
  <si>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</si>
  <si>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</si>
  <si>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</si>
  <si>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</si>
  <si>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</si>
  <si>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</si>
  <si>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</si>
  <si>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</si>
  <si>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</si>
  <si>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</si>
  <si>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</si>
  <si>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</si>
  <si>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</si>
  <si>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</si>
  <si>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</si>
  <si>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</si>
  <si>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</si>
  <si>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</si>
  <si>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</si>
  <si>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</si>
  <si>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</si>
  <si>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</si>
  <si>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</si>
  <si>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</si>
  <si>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</si>
  <si>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</si>
  <si>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</si>
  <si>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</si>
  <si>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</si>
  <si>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</si>
  <si>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</si>
  <si>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</si>
  <si>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</si>
  <si>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</si>
  <si>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</si>
  <si>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</si>
  <si>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</si>
  <si>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</si>
  <si>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</si>
  <si>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</si>
  <si>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</si>
  <si>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</si>
  <si>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</si>
  <si>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</si>
  <si>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</si>
  <si>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</si>
  <si>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</si>
  <si>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</si>
  <si>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</si>
  <si>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</si>
  <si>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</si>
  <si>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</si>
  <si>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</si>
  <si>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</si>
  <si>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</si>
  <si>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</si>
  <si>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</si>
  <si>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</si>
  <si>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</si>
  <si>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</si>
  <si>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</si>
  <si>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</si>
  <si>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</si>
  <si>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</si>
  <si>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</si>
  <si>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</si>
  <si>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</si>
  <si>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</si>
  <si>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</si>
  <si>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</si>
  <si>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</si>
  <si>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</si>
  <si>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</si>
  <si>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</si>
  <si>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</si>
  <si>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</si>
  <si>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</si>
  <si>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</si>
  <si>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</si>
  <si>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</si>
  <si>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</si>
  <si>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</si>
  <si>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</si>
  <si>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</si>
  <si>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</si>
  <si>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</si>
  <si>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</si>
  <si>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</si>
  <si>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</si>
  <si>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</si>
  <si>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</si>
  <si>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</si>
  <si>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</si>
  <si>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</si>
  <si>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</si>
  <si>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</si>
  <si>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</si>
  <si>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</si>
  <si>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</si>
  <si>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</si>
  <si>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</si>
  <si>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</si>
  <si>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</si>
  <si>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</si>
  <si>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</si>
  <si>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</si>
  <si>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</si>
  <si>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</si>
  <si>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</si>
  <si>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</si>
  <si>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</si>
  <si>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</si>
  <si>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</si>
  <si>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</si>
  <si>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</si>
  <si>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</si>
  <si>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</si>
  <si>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</si>
  <si>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</si>
  <si>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</si>
  <si>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</si>
  <si>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</si>
  <si>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</si>
  <si>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</si>
  <si>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</si>
  <si>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</si>
  <si>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</si>
  <si>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</si>
  <si>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</si>
  <si>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</si>
  <si>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</si>
  <si>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</si>
  <si>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</si>
  <si>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</si>
  <si>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</si>
  <si>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</si>
  <si>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</si>
  <si>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</si>
  <si>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</si>
  <si>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</si>
  <si>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</si>
  <si>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</si>
  <si>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</si>
  <si>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</si>
  <si>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</si>
  <si>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</si>
  <si>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</si>
  <si>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</si>
  <si>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</si>
  <si>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</si>
  <si>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</si>
  <si>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</si>
  <si>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</si>
  <si>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</si>
  <si>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</si>
  <si>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</si>
  <si>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</si>
  <si>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</si>
  <si>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</si>
  <si>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</si>
  <si>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</si>
  <si>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</si>
  <si>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</si>
  <si>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</si>
  <si>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</si>
  <si>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</si>
  <si>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</si>
  <si>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</si>
  <si>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</si>
  <si>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</si>
  <si>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</si>
  <si>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</si>
  <si>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</si>
  <si>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</si>
  <si>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</si>
  <si>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</si>
  <si>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</si>
  <si>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</si>
  <si>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</si>
  <si>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</si>
  <si>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</si>
  <si>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</si>
  <si>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</si>
  <si>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</si>
  <si>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</si>
  <si>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</si>
  <si>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</si>
  <si>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</si>
  <si>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</si>
  <si>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</si>
  <si>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</si>
  <si>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</si>
  <si>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</si>
  <si>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</si>
  <si>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</si>
  <si>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</si>
  <si>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</si>
  <si>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</si>
  <si>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</si>
  <si>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</si>
  <si>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</si>
  <si>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</si>
  <si>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</si>
  <si>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</si>
  <si>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</si>
  <si>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</si>
  <si>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</si>
  <si>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</si>
  <si>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</si>
  <si>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</si>
  <si>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</si>
  <si>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</si>
  <si>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</si>
  <si>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</si>
  <si>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</si>
  <si>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</si>
  <si>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</si>
  <si>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</si>
  <si>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</si>
  <si>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</si>
  <si>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</si>
  <si>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</si>
  <si>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</si>
  <si>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</si>
  <si>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</si>
  <si>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</si>
  <si>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</si>
  <si>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</si>
  <si>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</si>
  <si>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</si>
  <si>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</si>
  <si>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</si>
  <si>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</si>
  <si>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</si>
  <si>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</si>
  <si>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</si>
  <si>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</si>
  <si>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</si>
  <si>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</si>
  <si>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</si>
  <si>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</si>
  <si>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</si>
  <si>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</si>
  <si>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</si>
  <si>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</si>
  <si>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</si>
  <si>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</si>
  <si>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</si>
  <si>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</si>
  <si>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</si>
  <si>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</si>
  <si>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</si>
  <si>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</si>
  <si>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</si>
  <si>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</si>
  <si>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</si>
  <si>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</si>
  <si>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</si>
  <si>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</si>
  <si>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</si>
  <si>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</si>
  <si>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</si>
  <si>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</si>
  <si>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</si>
  <si>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</si>
  <si>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</si>
  <si>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</si>
  <si>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</si>
  <si>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</si>
  <si>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</si>
  <si>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</si>
  <si>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</si>
  <si>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</si>
  <si>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</si>
  <si>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</si>
  <si>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</si>
  <si>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</si>
  <si>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</si>
  <si>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</si>
  <si>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</si>
  <si>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</si>
  <si>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</si>
  <si>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</si>
  <si>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</si>
  <si>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</si>
  <si>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</si>
  <si>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</si>
  <si>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</si>
  <si>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</si>
  <si>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</si>
  <si>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</si>
  <si>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</si>
  <si>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</si>
  <si>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</si>
  <si>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</si>
  <si>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</si>
  <si>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</si>
  <si>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</si>
  <si>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</si>
  <si>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</si>
  <si>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</si>
  <si>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</si>
  <si>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</si>
  <si>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</si>
  <si>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</si>
  <si>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</si>
  <si>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</si>
  <si>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</si>
  <si>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</si>
  <si>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</si>
  <si>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</si>
  <si>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</si>
  <si>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</si>
  <si>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</si>
  <si>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</si>
  <si>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</si>
  <si>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</si>
  <si>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</si>
  <si>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</si>
  <si>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</si>
  <si>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</si>
  <si>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</si>
  <si>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</si>
  <si>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</si>
  <si>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</si>
  <si>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</si>
  <si>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</si>
  <si>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</si>
  <si>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</si>
  <si>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</si>
  <si>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</si>
  <si>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</si>
  <si>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</si>
  <si>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</si>
  <si>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</si>
  <si>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</si>
  <si>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</si>
  <si>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</si>
  <si>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</si>
  <si>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</si>
  <si>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</si>
  <si>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</si>
  <si>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</si>
  <si>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</si>
  <si>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</si>
  <si>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</si>
  <si>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</si>
  <si>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</si>
  <si>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</si>
  <si>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</si>
  <si>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</si>
  <si>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</si>
  <si>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</si>
  <si>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</si>
  <si>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</si>
  <si>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</si>
  <si>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</si>
  <si>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</si>
  <si>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</si>
  <si>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</si>
  <si>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</si>
  <si>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</si>
  <si>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</si>
  <si>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</si>
  <si>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</si>
  <si>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</si>
  <si>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</si>
  <si>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</si>
  <si>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</si>
  <si>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</si>
  <si>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</si>
  <si>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</si>
  <si>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</si>
  <si>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</si>
  <si>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</si>
  <si>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</si>
  <si>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</si>
  <si>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</si>
  <si>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</si>
  <si>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</si>
  <si>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</si>
  <si>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</si>
  <si>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</si>
  <si>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</si>
  <si>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</si>
  <si>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</si>
  <si>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</si>
  <si>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</si>
  <si>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</si>
  <si>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</si>
  <si>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</si>
  <si>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</si>
  <si>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</si>
  <si>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</si>
  <si>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</si>
  <si>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</si>
  <si>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</si>
  <si>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</si>
  <si>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</si>
  <si>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</si>
  <si>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</si>
  <si>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</si>
  <si>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</si>
  <si>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</si>
  <si>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</si>
  <si>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</si>
  <si>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</si>
  <si>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</si>
  <si>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</si>
  <si>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</si>
  <si>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</si>
  <si>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</si>
  <si>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</si>
  <si>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</si>
  <si>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</si>
  <si>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</si>
  <si>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</si>
  <si>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</si>
  <si>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</si>
  <si>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</si>
  <si>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</si>
  <si>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</si>
  <si>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</si>
  <si>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</si>
  <si>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</si>
  <si>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</si>
  <si>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</si>
  <si>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</si>
  <si>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</si>
  <si>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</si>
  <si>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</si>
  <si>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</si>
  <si>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</si>
  <si>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</si>
  <si>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</si>
  <si>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</si>
  <si>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</si>
  <si>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</si>
  <si>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</si>
  <si>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</si>
  <si>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</si>
  <si>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</si>
  <si>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</si>
  <si>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</si>
  <si>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</si>
  <si>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</si>
  <si>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</si>
  <si>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</si>
  <si>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</si>
  <si>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</si>
  <si>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</si>
  <si>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</si>
  <si>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</si>
  <si>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</si>
  <si>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</si>
  <si>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</si>
  <si>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</si>
  <si>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</si>
  <si>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</si>
  <si>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</si>
  <si>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</si>
  <si>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</si>
  <si>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</si>
  <si>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</si>
  <si>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</si>
  <si>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</si>
  <si>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</si>
  <si>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</si>
  <si>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</si>
  <si>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</si>
  <si>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</si>
  <si>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</si>
  <si>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</si>
  <si>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</si>
  <si>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</si>
  <si>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</si>
  <si>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</si>
  <si>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</si>
  <si>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</si>
  <si>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</si>
  <si>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</si>
  <si>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</si>
  <si>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</si>
  <si>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</si>
  <si>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</si>
  <si>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</si>
  <si>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</si>
  <si>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</si>
  <si>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</si>
  <si>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</si>
  <si>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</si>
  <si>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</si>
  <si>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</si>
  <si>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</si>
  <si>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</si>
  <si>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</si>
  <si>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</si>
  <si>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</si>
  <si>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</si>
  <si>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</si>
  <si>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</si>
  <si>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</si>
  <si>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</si>
  <si>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</si>
  <si>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</si>
  <si>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</si>
  <si>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</si>
  <si>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</si>
  <si>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</si>
  <si>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</si>
  <si>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</si>
  <si>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</si>
  <si>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</si>
  <si>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</si>
  <si>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</si>
  <si>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</si>
  <si>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</si>
  <si>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</si>
  <si>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</si>
  <si>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</si>
  <si>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</si>
  <si>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</si>
  <si>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</si>
  <si>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</si>
  <si>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</si>
  <si>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</si>
  <si>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</si>
  <si>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</si>
  <si>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</si>
  <si>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</si>
  <si>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</si>
  <si>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</si>
  <si>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</si>
  <si>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</si>
  <si>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</si>
  <si>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</si>
  <si>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</si>
  <si>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</si>
  <si>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</si>
  <si>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</si>
  <si>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</si>
  <si>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</si>
  <si>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</si>
  <si>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</si>
  <si>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</si>
  <si>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</si>
  <si>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</si>
  <si>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</si>
  <si>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</si>
  <si>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</si>
  <si>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</si>
  <si>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</si>
  <si>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</si>
  <si>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</si>
  <si>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</si>
  <si>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</si>
  <si>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</si>
  <si>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</si>
  <si>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</si>
  <si>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</si>
  <si>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</si>
  <si>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</si>
  <si>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</si>
  <si>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</si>
  <si>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</si>
  <si>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</si>
  <si>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</si>
  <si>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</si>
  <si>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</si>
  <si>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</si>
  <si>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</si>
  <si>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</si>
  <si>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</si>
  <si>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</si>
  <si>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</si>
  <si>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</si>
  <si>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</si>
  <si>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</si>
  <si>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</si>
  <si>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</si>
  <si>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</si>
  <si>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</si>
  <si>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</si>
  <si>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</si>
  <si>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</si>
  <si>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</si>
  <si>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</si>
  <si>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</si>
  <si>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</si>
  <si>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</si>
  <si>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</si>
  <si>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</si>
  <si>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</si>
  <si>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</si>
  <si>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</si>
  <si>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</si>
  <si>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</si>
  <si>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</si>
  <si>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</si>
  <si>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</si>
  <si>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</si>
  <si>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</si>
  <si>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</si>
  <si>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</si>
  <si>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</si>
  <si>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</si>
  <si>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</si>
  <si>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</si>
  <si>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</si>
  <si>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</si>
  <si>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</si>
  <si>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</si>
  <si>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</si>
  <si>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</si>
  <si>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</si>
  <si>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</si>
  <si>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</si>
  <si>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</si>
  <si>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</si>
  <si>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</si>
  <si>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</si>
  <si>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</si>
  <si>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</si>
  <si>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</si>
  <si>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</si>
  <si>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</si>
  <si>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</si>
  <si>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</si>
  <si>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</si>
  <si>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</si>
  <si>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</si>
  <si>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</si>
  <si>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</si>
  <si>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</si>
  <si>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</si>
  <si>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</si>
  <si>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</si>
  <si>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</si>
  <si>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</si>
  <si>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</si>
  <si>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</si>
  <si>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</si>
  <si>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</si>
  <si>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</si>
  <si>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</si>
  <si>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</si>
  <si>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</si>
  <si>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</si>
  <si>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</si>
  <si>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</si>
  <si>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</si>
  <si>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</si>
  <si>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</si>
  <si>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</si>
  <si>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</si>
  <si>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</si>
  <si>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</si>
  <si>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</si>
  <si>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</si>
  <si>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</si>
  <si>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</si>
  <si>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</si>
  <si>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</si>
  <si>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</si>
  <si>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</si>
  <si>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</si>
  <si>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</si>
  <si>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</si>
  <si>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</si>
  <si>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</si>
  <si>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</si>
  <si>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</si>
  <si>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</si>
  <si>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</si>
  <si>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</si>
  <si>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</si>
  <si>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</si>
  <si>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</si>
  <si>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</si>
  <si>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</si>
  <si>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</si>
  <si>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</si>
  <si>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</si>
  <si>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</si>
  <si>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</si>
  <si>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</si>
  <si>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</si>
  <si>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</si>
  <si>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</si>
  <si>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</si>
  <si>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</si>
  <si>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</si>
  <si>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</si>
  <si>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</si>
  <si>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</si>
  <si>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</si>
  <si>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</si>
  <si>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</si>
  <si>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</si>
  <si>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</si>
  <si>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</si>
  <si>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</si>
  <si>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</si>
  <si>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</si>
  <si>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</si>
  <si>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</si>
  <si>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</si>
  <si>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</si>
  <si>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</si>
  <si>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</si>
  <si>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</si>
  <si>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</si>
  <si>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</si>
  <si>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</si>
  <si>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</si>
  <si>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</si>
  <si>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</si>
  <si>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</si>
  <si>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</si>
  <si>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</si>
  <si>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</si>
  <si>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</si>
  <si>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</si>
  <si>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</si>
  <si>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</si>
  <si>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</si>
  <si>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</si>
  <si>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</si>
  <si>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</si>
  <si>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</si>
  <si>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</si>
  <si>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</si>
  <si>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</si>
  <si>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</si>
  <si>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</si>
  <si>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</si>
  <si>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</si>
  <si>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</si>
  <si>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</si>
  <si>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</si>
  <si>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</si>
  <si>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</si>
  <si>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</si>
  <si>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</si>
  <si>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</si>
  <si>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</si>
  <si>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</si>
  <si>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</si>
  <si>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</si>
  <si>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</si>
  <si>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</si>
  <si>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</si>
  <si>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</si>
  <si>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</si>
  <si>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</si>
  <si>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</si>
  <si>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</si>
  <si>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</si>
  <si>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</si>
  <si>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</si>
  <si>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</si>
  <si>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</si>
  <si>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</si>
  <si>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</si>
  <si>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</si>
  <si>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</si>
  <si>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</si>
  <si>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</si>
  <si>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</si>
  <si>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</si>
  <si>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</si>
  <si>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</si>
  <si>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</si>
  <si>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</si>
  <si>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</si>
  <si>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</si>
  <si>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</si>
  <si>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</si>
  <si>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</si>
  <si>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</si>
  <si>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</si>
  <si>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</si>
  <si>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</si>
  <si>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</si>
  <si>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</si>
  <si>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</si>
  <si>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</si>
  <si>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</si>
  <si>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</si>
  <si>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</si>
  <si>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</si>
  <si>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</si>
  <si>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</si>
  <si>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</si>
  <si>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</si>
  <si>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</si>
  <si>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</si>
  <si>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</si>
  <si>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</si>
  <si>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</si>
  <si>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</si>
  <si>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</si>
  <si>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</si>
  <si>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</si>
  <si>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</si>
  <si>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</si>
  <si>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</si>
  <si>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</si>
  <si>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</si>
  <si>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</si>
  <si>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</si>
  <si>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</si>
  <si>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</si>
  <si>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</si>
  <si>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</si>
  <si>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</si>
  <si>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</si>
  <si>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</si>
  <si>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</si>
  <si>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</si>
  <si>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</si>
  <si>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</si>
  <si>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</si>
  <si>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</si>
  <si>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</si>
  <si>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</si>
  <si>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</si>
  <si>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</si>
  <si>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</si>
  <si>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</si>
  <si>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</si>
  <si>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</si>
  <si>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</si>
  <si>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</si>
  <si>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</si>
  <si>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</si>
  <si>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</si>
  <si>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</si>
  <si>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</si>
  <si>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</si>
  <si>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</si>
  <si>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</si>
  <si>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</si>
  <si>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</si>
  <si>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</si>
  <si>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</si>
  <si>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</si>
  <si>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</si>
  <si>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</si>
  <si>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</si>
  <si>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</si>
  <si>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</si>
  <si>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</si>
  <si>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</si>
  <si>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</si>
  <si>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</si>
  <si>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</si>
  <si>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</si>
  <si>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</si>
  <si>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</si>
  <si>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</si>
  <si>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</si>
  <si>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</si>
  <si>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</si>
  <si>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</si>
  <si>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</si>
  <si>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</si>
  <si>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</si>
  <si>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</si>
  <si>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</si>
  <si>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</si>
  <si>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</si>
  <si>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</si>
  <si>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</si>
  <si>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</si>
  <si>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</si>
  <si>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</si>
  <si>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</si>
  <si>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</si>
  <si>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</si>
  <si>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</si>
  <si>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</si>
  <si>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</si>
  <si>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</si>
  <si>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</si>
  <si>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</si>
  <si>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</si>
  <si>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</si>
  <si>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</si>
  <si>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</si>
  <si>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</si>
  <si>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</si>
  <si>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</si>
  <si>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</si>
  <si>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</si>
  <si>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</si>
  <si>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</si>
  <si>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</si>
  <si>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</si>
  <si>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</si>
  <si>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</si>
  <si>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</si>
  <si>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</si>
  <si>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</si>
  <si>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</si>
  <si>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</si>
  <si>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</si>
  <si>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</si>
  <si>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</si>
  <si>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</si>
  <si>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</si>
  <si>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</si>
  <si>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</si>
  <si>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</si>
  <si>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</si>
  <si>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</si>
  <si>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</si>
  <si>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</si>
  <si>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</si>
  <si>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</si>
  <si>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</si>
  <si>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</si>
  <si>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</si>
  <si>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</si>
  <si>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</si>
  <si>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</si>
  <si>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</si>
  <si>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</si>
  <si>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</si>
  <si>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</si>
  <si>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</si>
  <si>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</si>
  <si>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</si>
  <si>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</si>
  <si>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</si>
  <si>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</si>
  <si>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</si>
  <si>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</si>
  <si>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</si>
  <si>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</si>
  <si>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</si>
  <si>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</si>
  <si>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</si>
  <si>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</si>
  <si>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</si>
  <si>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</si>
  <si>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</si>
  <si>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</si>
  <si>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</si>
  <si>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</si>
  <si>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</si>
  <si>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</si>
  <si>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</si>
  <si>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</si>
  <si>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</si>
  <si>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</si>
  <si>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</si>
  <si>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</si>
  <si>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</si>
  <si>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</si>
  <si>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</si>
  <si>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</si>
  <si>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</si>
  <si>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</si>
  <si>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</si>
  <si>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</si>
  <si>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</si>
  <si>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</si>
  <si>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</si>
  <si>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</si>
  <si>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</si>
  <si>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</si>
  <si>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</si>
  <si>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</si>
  <si>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</si>
  <si>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</si>
  <si>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</si>
  <si>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</si>
  <si>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</si>
  <si>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</si>
  <si>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</si>
  <si>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</si>
  <si>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</si>
  <si>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</si>
  <si>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</si>
  <si>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</si>
  <si>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</si>
  <si>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</si>
  <si>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</si>
  <si>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</si>
  <si>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</si>
  <si>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</si>
  <si>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</si>
  <si>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</si>
  <si>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</si>
  <si>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</si>
  <si>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</si>
  <si>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</si>
  <si>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</si>
  <si>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</si>
  <si>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</si>
  <si>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</si>
  <si>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</si>
  <si>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</si>
  <si>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</si>
  <si>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</si>
  <si>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</si>
  <si>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</si>
  <si>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</si>
  <si>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</si>
  <si>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</si>
  <si>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</si>
  <si>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</si>
  <si>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</si>
  <si>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</si>
  <si>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</si>
  <si>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</si>
  <si>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</si>
  <si>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</si>
  <si>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</si>
  <si>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</si>
  <si>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</si>
  <si>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</si>
  <si>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</si>
  <si>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</si>
  <si>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</si>
  <si>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</si>
  <si>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</si>
  <si>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</si>
  <si>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</si>
  <si>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</si>
  <si>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</si>
  <si>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</si>
  <si>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</si>
  <si>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</si>
  <si>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</si>
  <si>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</si>
  <si>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</si>
  <si>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</si>
  <si>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</si>
  <si>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</si>
  <si>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</si>
  <si>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</si>
  <si>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</si>
  <si>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</si>
  <si>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</si>
  <si>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</si>
  <si>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</si>
  <si>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</si>
  <si>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</si>
  <si>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</si>
  <si>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</si>
  <si>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</si>
  <si>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</si>
  <si>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</si>
  <si>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</si>
  <si>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</si>
  <si>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</si>
  <si>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</si>
  <si>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</si>
  <si>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</si>
  <si>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</si>
  <si>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</si>
  <si>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</si>
  <si>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</si>
  <si>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</si>
  <si>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</si>
  <si>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</si>
  <si>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</si>
  <si>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</si>
  <si>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</si>
  <si>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</si>
  <si>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</si>
  <si>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</si>
  <si>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</si>
  <si>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</si>
  <si>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</si>
  <si>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</si>
  <si>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</si>
  <si>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</si>
  <si>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</si>
  <si>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</si>
  <si>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</si>
  <si>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</si>
  <si>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</si>
  <si>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</si>
  <si>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</si>
  <si>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</si>
  <si>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</si>
  <si>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</si>
  <si>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</si>
  <si>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</si>
  <si>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</si>
  <si>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</si>
  <si>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</si>
  <si>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</si>
  <si>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</si>
  <si>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</si>
  <si>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</si>
  <si>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</si>
  <si>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</si>
  <si>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</si>
  <si>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</si>
  <si>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</si>
  <si>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</si>
  <si>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</si>
  <si>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</si>
  <si>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</si>
  <si>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</si>
  <si>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</si>
  <si>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</si>
  <si>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</si>
  <si>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</si>
  <si>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</si>
  <si>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</si>
  <si>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</si>
  <si>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</si>
  <si>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</si>
  <si>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</si>
  <si>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</si>
  <si>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</si>
  <si>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</si>
  <si>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</si>
  <si>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</si>
  <si>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</si>
  <si>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</si>
  <si>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</si>
  <si>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</si>
  <si>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</si>
  <si>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</si>
  <si>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</si>
  <si>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</si>
  <si>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</si>
  <si>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</si>
  <si>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</si>
  <si>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</si>
  <si>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</si>
  <si>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</si>
  <si>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</si>
  <si>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</si>
  <si>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</si>
  <si>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</si>
  <si>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</si>
  <si>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</si>
  <si>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</si>
  <si>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</si>
  <si>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</si>
  <si>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</si>
  <si>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</si>
  <si>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</si>
  <si>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</si>
  <si>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</si>
  <si>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</si>
  <si>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</si>
  <si>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</si>
  <si>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</si>
  <si>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</si>
  <si>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</si>
  <si>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</si>
  <si>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</si>
  <si>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</si>
  <si>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</si>
  <si>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</si>
  <si>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</si>
  <si>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</si>
  <si>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</si>
  <si>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</si>
  <si>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</si>
  <si>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</si>
  <si>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</si>
  <si>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</si>
  <si>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</si>
  <si>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</si>
  <si>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</si>
  <si>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</si>
  <si>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</si>
  <si>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</si>
  <si>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</si>
  <si>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</si>
  <si>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</si>
  <si>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</si>
  <si>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</si>
  <si>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</si>
  <si>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</si>
  <si>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</si>
  <si>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</si>
  <si>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</si>
  <si>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</si>
  <si>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</si>
  <si>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</si>
  <si>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</si>
  <si>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</si>
  <si>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</si>
  <si>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</si>
  <si>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</si>
  <si>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</si>
  <si>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</si>
  <si>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</si>
  <si>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</si>
  <si>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</si>
  <si>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</si>
  <si>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</si>
  <si>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</si>
  <si>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</si>
  <si>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</si>
  <si>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</si>
  <si>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</si>
  <si>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</si>
  <si>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</si>
  <si>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</si>
  <si>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</si>
  <si>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</si>
  <si>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</si>
  <si>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</si>
  <si>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</si>
  <si>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</si>
  <si>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</si>
  <si>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</si>
  <si>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</si>
  <si>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</si>
  <si>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</si>
  <si>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</si>
  <si>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</si>
  <si>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</si>
  <si>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</si>
  <si>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</si>
  <si>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</si>
  <si>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</si>
  <si>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</si>
  <si>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</si>
  <si>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</si>
  <si>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</si>
  <si>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</si>
  <si>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</si>
  <si>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</si>
  <si>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</si>
  <si>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</si>
  <si>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</si>
  <si>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</si>
  <si>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</si>
  <si>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</si>
  <si>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</si>
  <si>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</si>
  <si>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</si>
  <si>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</si>
  <si>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</si>
  <si>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</si>
  <si>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</si>
  <si>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</si>
  <si>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</si>
  <si>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</si>
  <si>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</si>
  <si>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</si>
  <si>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</si>
  <si>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</si>
  <si>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</si>
  <si>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</si>
  <si>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</si>
  <si>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</si>
  <si>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</si>
  <si>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</si>
  <si>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</si>
  <si>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</si>
  <si>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</si>
  <si>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</si>
  <si>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</si>
  <si>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</si>
  <si>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</si>
  <si>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</si>
  <si>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</si>
  <si>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</si>
  <si>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</si>
  <si>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</si>
  <si>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</si>
  <si>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</si>
  <si>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</si>
  <si>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</si>
  <si>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</si>
  <si>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</si>
  <si>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</si>
  <si>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</si>
  <si>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</si>
  <si>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</si>
  <si>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</si>
  <si>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</si>
  <si>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</si>
  <si>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</si>
  <si>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</si>
  <si>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</si>
  <si>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</si>
  <si>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</si>
  <si>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</si>
  <si>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</si>
  <si>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</si>
  <si>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</si>
  <si>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</si>
  <si>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</si>
  <si>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</si>
  <si>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</si>
  <si>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</si>
  <si>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</si>
  <si>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</si>
  <si>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</si>
  <si>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</si>
  <si>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</si>
  <si>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</si>
  <si>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</si>
  <si>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</si>
  <si>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</si>
  <si>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</si>
  <si>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</si>
  <si>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</si>
  <si>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</si>
  <si>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</si>
  <si>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</si>
  <si>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</si>
  <si>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</si>
  <si>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</si>
  <si>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</si>
  <si>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</si>
  <si>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</si>
  <si>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</si>
  <si>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</si>
  <si>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</si>
  <si>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</si>
  <si>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</si>
  <si>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</si>
  <si>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</si>
  <si>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</si>
  <si>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</si>
  <si>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</si>
  <si>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</si>
  <si>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</si>
  <si>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</si>
  <si>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</si>
  <si>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</si>
  <si>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</si>
  <si>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</si>
  <si>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</si>
  <si>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</si>
  <si>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</si>
  <si>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</si>
  <si>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</si>
  <si>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</si>
  <si>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</si>
  <si>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</si>
  <si>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</si>
  <si>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</si>
  <si>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</si>
  <si>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</si>
  <si>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</si>
  <si>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</si>
  <si>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</si>
  <si>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</si>
  <si>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</si>
  <si>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</si>
  <si>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</si>
  <si>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</si>
  <si>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</si>
  <si>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</si>
  <si>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</si>
  <si>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</si>
  <si>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</si>
  <si>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</si>
  <si>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</si>
  <si>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</si>
  <si>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</si>
  <si>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</si>
  <si>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</si>
  <si>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</si>
  <si>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</si>
  <si>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</si>
  <si>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</si>
  <si>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</si>
  <si>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</si>
  <si>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</si>
  <si>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</si>
  <si>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</si>
  <si>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</si>
  <si>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</si>
  <si>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</si>
  <si>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</si>
  <si>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</si>
  <si>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</si>
  <si>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</si>
  <si>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</si>
  <si>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</si>
  <si>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</si>
  <si>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</si>
  <si>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</si>
  <si>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</si>
  <si>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</si>
  <si>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</si>
  <si>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</si>
  <si>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</si>
  <si>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</si>
  <si>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</si>
  <si>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</si>
  <si>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</si>
  <si>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</si>
  <si>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</si>
  <si>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</si>
  <si>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</si>
  <si>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</si>
  <si>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</si>
  <si>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</si>
  <si>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</si>
  <si>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</si>
  <si>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</si>
  <si>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</si>
  <si>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</si>
  <si>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</si>
  <si>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</si>
  <si>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</si>
  <si>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</si>
  <si>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</si>
  <si>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</si>
  <si>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</si>
  <si>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</si>
  <si>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</si>
  <si>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</si>
  <si>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</si>
  <si>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</si>
  <si>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</si>
  <si>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</si>
  <si>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</si>
  <si>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</si>
  <si>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</si>
  <si>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</si>
  <si>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</si>
  <si>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</si>
  <si>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</si>
  <si>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</si>
  <si>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</si>
  <si>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</si>
  <si>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</si>
  <si>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</si>
  <si>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</si>
  <si>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</si>
  <si>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</si>
  <si>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</si>
  <si>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</si>
  <si>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</si>
  <si>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</si>
  <si>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</si>
  <si>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</si>
  <si>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</si>
  <si>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</si>
  <si>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</si>
  <si>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</si>
  <si>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</si>
  <si>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</si>
  <si>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</si>
  <si>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</si>
  <si>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</si>
  <si>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</si>
  <si>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</si>
  <si>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</si>
  <si>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</si>
  <si>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</si>
  <si>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</si>
  <si>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</si>
  <si>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</si>
  <si>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</si>
  <si>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</si>
  <si>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</si>
  <si>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</si>
  <si>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</si>
  <si>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</si>
  <si>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</si>
  <si>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</si>
  <si>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</si>
  <si>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</si>
  <si>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</si>
  <si>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</si>
  <si>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</si>
  <si>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</si>
  <si>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</si>
  <si>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</si>
  <si>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</si>
  <si>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</si>
  <si>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</si>
  <si>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</si>
  <si>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</si>
  <si>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</si>
  <si>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</si>
  <si>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</si>
  <si>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</si>
  <si>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</si>
  <si>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</si>
  <si>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</si>
  <si>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</si>
  <si>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</si>
  <si>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</si>
  <si>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</si>
  <si>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</si>
  <si>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</si>
  <si>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</si>
  <si>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</si>
  <si>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</si>
  <si>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</si>
  <si>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</si>
  <si>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</si>
  <si>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</si>
  <si>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</si>
  <si>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</si>
  <si>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</si>
  <si>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</si>
  <si>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</si>
  <si>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</si>
  <si>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</si>
  <si>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</si>
  <si>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</si>
  <si>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</si>
  <si>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</si>
  <si>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</si>
  <si>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</si>
  <si>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</si>
  <si>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</si>
  <si>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</si>
  <si>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</si>
  <si>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</si>
  <si>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</si>
  <si>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</si>
  <si>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</si>
  <si>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</si>
  <si>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</si>
  <si>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</si>
  <si>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</si>
  <si>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</si>
  <si>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</si>
  <si>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</si>
  <si>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</si>
  <si>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</si>
  <si>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</si>
  <si>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</si>
  <si>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</si>
  <si>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</si>
  <si>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</si>
  <si>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</si>
  <si>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</si>
  <si>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</si>
  <si>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</si>
  <si>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</si>
  <si>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</si>
  <si>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</si>
  <si>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</si>
  <si>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</si>
  <si>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</si>
  <si>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</si>
  <si>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</si>
  <si>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</si>
  <si>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</si>
  <si>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</si>
  <si>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</si>
  <si>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</si>
  <si>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</si>
  <si>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</si>
  <si>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</si>
  <si>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</si>
  <si>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</si>
  <si>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</si>
  <si>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</si>
  <si>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</si>
  <si>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</si>
  <si>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</si>
  <si>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</si>
  <si>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</si>
  <si>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</si>
  <si>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</si>
  <si>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</si>
  <si>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</si>
  <si>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</si>
  <si>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</si>
  <si>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</si>
  <si>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</si>
  <si>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</si>
  <si>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</si>
  <si>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</si>
  <si>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</si>
  <si>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</si>
  <si>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</si>
  <si>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</si>
  <si>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</si>
  <si>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</si>
  <si>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</si>
  <si>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</si>
  <si>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</si>
  <si>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</si>
  <si>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</si>
  <si>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</si>
  <si>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</si>
  <si>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</si>
  <si>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</si>
  <si>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</si>
  <si>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</si>
  <si>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</si>
  <si>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</si>
  <si>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</si>
  <si>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</si>
  <si>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</si>
  <si>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</si>
  <si>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</si>
  <si>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</si>
  <si>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</si>
  <si>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</si>
  <si>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</si>
  <si>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</si>
  <si>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</si>
  <si>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</si>
  <si>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</si>
  <si>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</si>
  <si>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</si>
  <si>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</si>
  <si>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</si>
  <si>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</si>
  <si>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</si>
  <si>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</si>
  <si>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</si>
  <si>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</si>
  <si>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</si>
  <si>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</si>
  <si>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</si>
  <si>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</si>
  <si>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</si>
  <si>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</si>
  <si>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</si>
  <si>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</si>
  <si>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</si>
  <si>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</si>
  <si>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</si>
  <si>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</si>
  <si>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</si>
  <si>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</si>
  <si>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</si>
  <si>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</si>
  <si>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</si>
  <si>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</si>
  <si>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</si>
  <si>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</si>
  <si>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</si>
  <si>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</si>
  <si>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</si>
  <si>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</si>
  <si>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</si>
  <si>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</si>
  <si>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</si>
  <si>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</si>
  <si>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</si>
  <si>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</si>
  <si>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</si>
  <si>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</si>
  <si>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</si>
  <si>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</si>
  <si>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</si>
  <si>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</si>
  <si>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</si>
  <si>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</si>
  <si>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</si>
  <si>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</si>
  <si>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</si>
  <si>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</si>
  <si>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</si>
  <si>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</si>
  <si>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</si>
  <si>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</si>
  <si>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</si>
  <si>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</si>
  <si>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</si>
  <si>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</si>
  <si>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</si>
  <si>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</si>
  <si>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</si>
  <si>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</si>
  <si>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</si>
  <si>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</si>
  <si>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</si>
  <si>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</si>
  <si>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</si>
  <si>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</si>
  <si>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</si>
  <si>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</si>
  <si>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</si>
  <si>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</si>
  <si>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</si>
  <si>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</si>
  <si>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</si>
  <si>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</si>
  <si>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</si>
  <si>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</si>
  <si>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</si>
  <si>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</si>
  <si>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</si>
  <si>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</si>
  <si>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</si>
  <si>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</si>
  <si>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</si>
  <si>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</si>
  <si>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</si>
  <si>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</si>
  <si>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</si>
  <si>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</si>
  <si>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</si>
  <si>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</si>
  <si>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</si>
  <si>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</si>
  <si>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</si>
  <si>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</si>
  <si>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</si>
  <si>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</si>
  <si>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</si>
  <si>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</si>
  <si>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</si>
  <si>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</si>
  <si>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</si>
  <si>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</si>
  <si>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</si>
  <si>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</si>
  <si>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</si>
  <si>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</si>
  <si>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</si>
  <si>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</si>
  <si>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</si>
  <si>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</si>
  <si>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</si>
  <si>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</si>
  <si>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</si>
  <si>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</si>
  <si>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</si>
  <si>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</si>
  <si>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</si>
  <si>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</si>
  <si>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</si>
  <si>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</si>
  <si>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</si>
  <si>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</si>
  <si>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</si>
  <si>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</si>
  <si>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</si>
  <si>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</si>
  <si>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</si>
  <si>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</si>
  <si>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</si>
  <si>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</si>
  <si>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</si>
  <si>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</si>
  <si>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</si>
  <si>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</si>
  <si>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</si>
  <si>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</si>
  <si>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</si>
  <si>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</si>
  <si>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</si>
  <si>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</si>
  <si>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</si>
  <si>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</si>
  <si>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</si>
  <si>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</si>
  <si>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</si>
  <si>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</si>
  <si>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</si>
  <si>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</si>
  <si>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</si>
  <si>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</si>
  <si>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</si>
  <si>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</si>
  <si>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</si>
  <si>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</si>
  <si>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</si>
  <si>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</si>
  <si>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</si>
  <si>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</si>
  <si>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</si>
  <si>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</si>
  <si>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</si>
  <si>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</si>
  <si>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</si>
  <si>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</si>
  <si>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</si>
  <si>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</si>
  <si>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</si>
  <si>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</si>
  <si>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</si>
  <si>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</si>
  <si>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</si>
  <si>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</si>
  <si>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</si>
  <si>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</si>
  <si>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</si>
  <si>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</si>
  <si>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</si>
  <si>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</si>
  <si>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</si>
  <si>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</si>
  <si>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</si>
  <si>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</si>
  <si>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</si>
  <si>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</si>
  <si>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</si>
  <si>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</si>
  <si>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</si>
  <si>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</si>
  <si>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</si>
  <si>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</si>
  <si>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</si>
  <si>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</si>
  <si>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</si>
  <si>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</si>
  <si>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</si>
  <si>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</si>
  <si>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</si>
  <si>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</si>
  <si>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</si>
  <si>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</si>
  <si>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</si>
  <si>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</si>
  <si>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</si>
  <si>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</si>
  <si>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</si>
  <si>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</si>
  <si>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</si>
  <si>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</si>
  <si>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</si>
  <si>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</si>
  <si>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</si>
  <si>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</si>
  <si>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</si>
  <si>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</si>
  <si>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</si>
  <si>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</si>
  <si>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</si>
  <si>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</si>
  <si>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</si>
  <si>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</si>
  <si>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</si>
  <si>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</si>
  <si>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</si>
  <si>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</si>
  <si>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</si>
  <si>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</si>
  <si>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</si>
  <si>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</si>
  <si>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</si>
  <si>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</si>
  <si>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</si>
  <si>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</si>
  <si>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</si>
  <si>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</si>
  <si>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</si>
  <si>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</si>
  <si>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</si>
  <si>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</si>
  <si>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</si>
  <si>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</si>
  <si>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</si>
  <si>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</si>
  <si>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</si>
  <si>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</si>
  <si>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</si>
  <si>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</si>
  <si>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</si>
  <si>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</si>
  <si>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</si>
  <si>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</si>
  <si>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</si>
  <si>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</si>
  <si>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</si>
  <si>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</si>
  <si>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</si>
  <si>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</si>
  <si>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</si>
  <si>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</si>
  <si>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</si>
  <si>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</si>
  <si>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</si>
  <si>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</si>
  <si>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</si>
  <si>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</si>
  <si>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</si>
  <si>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</si>
  <si>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</si>
  <si>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</si>
  <si>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</si>
  <si>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</si>
  <si>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</si>
  <si>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</si>
  <si>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</si>
  <si>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</si>
  <si>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</si>
  <si>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</si>
  <si>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</si>
  <si>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</si>
  <si>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</si>
  <si>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</si>
  <si>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</si>
  <si>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</si>
  <si>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</si>
  <si>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</si>
  <si>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</si>
  <si>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</si>
  <si>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</si>
  <si>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</si>
  <si>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</si>
  <si>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</si>
  <si>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</si>
  <si>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</si>
  <si>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</si>
  <si>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</si>
  <si>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</si>
  <si>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</si>
  <si>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</si>
  <si>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</si>
  <si>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</si>
  <si>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</si>
  <si>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</si>
  <si>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</si>
  <si>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</si>
  <si>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</si>
  <si>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</si>
  <si>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</si>
  <si>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</si>
  <si>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</si>
  <si>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</si>
  <si>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</si>
  <si>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</si>
  <si>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</si>
  <si>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</si>
  <si>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</si>
  <si>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</si>
  <si>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</si>
  <si>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</si>
  <si>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</si>
  <si>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</si>
  <si>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</si>
  <si>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</si>
  <si>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</si>
  <si>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</si>
  <si>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</si>
  <si>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</si>
  <si>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</si>
  <si>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</si>
  <si>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</si>
  <si>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</si>
  <si>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</si>
  <si>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</si>
  <si>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</si>
  <si>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</si>
  <si>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</si>
  <si>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</si>
  <si>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</si>
  <si>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</si>
  <si>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</si>
  <si>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</si>
  <si>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</si>
  <si>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</si>
  <si>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</si>
  <si>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</si>
  <si>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</si>
  <si>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</si>
  <si>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</si>
  <si>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</si>
  <si>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</si>
  <si>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</si>
  <si>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</si>
  <si>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</si>
  <si>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</si>
  <si>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</si>
  <si>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</si>
  <si>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</si>
  <si>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</si>
  <si>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</si>
  <si>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</si>
  <si>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</si>
  <si>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</si>
  <si>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</si>
  <si>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</si>
  <si>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</si>
  <si>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</si>
  <si>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</si>
  <si>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</si>
  <si>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</si>
  <si>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</si>
  <si>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</si>
  <si>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</si>
  <si>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</si>
  <si>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</si>
  <si>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</si>
  <si>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</si>
  <si>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</si>
  <si>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</si>
  <si>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</si>
  <si>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</si>
  <si>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</si>
  <si>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</si>
  <si>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</si>
  <si>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</si>
  <si>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</si>
  <si>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</si>
  <si>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</si>
  <si>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</si>
  <si>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</si>
  <si>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</si>
  <si>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</si>
  <si>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</si>
  <si>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</si>
  <si>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</si>
  <si>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</si>
  <si>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</si>
  <si>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</si>
  <si>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</si>
  <si>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</si>
  <si>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</si>
  <si>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</si>
  <si>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</si>
  <si>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</si>
  <si>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</si>
  <si>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</si>
  <si>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</si>
  <si>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</si>
  <si>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</si>
  <si>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</si>
  <si>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</si>
  <si>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</si>
  <si>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</si>
  <si>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</si>
  <si>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</si>
  <si>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</si>
  <si>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</si>
  <si>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</si>
  <si>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</si>
  <si>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</si>
  <si>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</si>
  <si>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</si>
  <si>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</si>
  <si>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</si>
  <si>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</si>
  <si>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</si>
  <si>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</si>
  <si>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</si>
  <si>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</si>
  <si>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</si>
  <si>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</si>
  <si>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</si>
  <si>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</si>
  <si>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</si>
  <si>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</si>
  <si>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</si>
  <si>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</si>
  <si>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</si>
  <si>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</si>
  <si>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</si>
  <si>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</si>
  <si>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</si>
  <si>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</si>
  <si>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</si>
  <si>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</si>
  <si>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</si>
  <si>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</si>
  <si>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</si>
  <si>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</si>
  <si>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</si>
  <si>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</si>
  <si>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</si>
  <si>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</si>
  <si>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</si>
  <si>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</si>
  <si>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</si>
  <si>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</si>
  <si>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</si>
  <si>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</si>
  <si>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</si>
  <si>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</si>
  <si>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</si>
  <si>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</si>
  <si>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</si>
  <si>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</si>
  <si>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</si>
  <si>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</si>
  <si>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</si>
  <si>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</si>
  <si>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</si>
  <si>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</si>
  <si>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</si>
  <si>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</si>
  <si>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</si>
  <si>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</si>
  <si>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</si>
  <si>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</si>
  <si>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</si>
  <si>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</si>
  <si>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</si>
  <si>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</si>
  <si>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</si>
  <si>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</si>
  <si>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</si>
  <si>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</si>
  <si>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</si>
  <si>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</si>
  <si>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</si>
  <si>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</si>
  <si>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</si>
  <si>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</si>
  <si>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</si>
  <si>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</si>
  <si>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</si>
  <si>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</si>
  <si>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</si>
  <si>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</si>
  <si>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</si>
  <si>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</si>
  <si>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</si>
  <si>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</si>
  <si>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</si>
  <si>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</si>
  <si>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</si>
  <si>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</si>
  <si>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</si>
  <si>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</si>
  <si>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</si>
  <si>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</si>
  <si>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</si>
  <si>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</si>
  <si>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</si>
  <si>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</si>
  <si>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</si>
  <si>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</si>
  <si>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</si>
  <si>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</si>
  <si>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</si>
  <si>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</si>
  <si>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</si>
  <si>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</si>
  <si>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</si>
  <si>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</si>
  <si>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</si>
  <si>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</si>
  <si>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</si>
  <si>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</si>
  <si>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</si>
  <si>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</si>
  <si>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</si>
  <si>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</si>
  <si>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</si>
  <si>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</si>
  <si>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</si>
  <si>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</si>
  <si>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</si>
  <si>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</si>
  <si>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</si>
  <si>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</si>
  <si>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</si>
  <si>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</si>
  <si>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</si>
  <si>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</si>
  <si>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</si>
  <si>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</si>
  <si>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</si>
  <si>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</si>
  <si>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</si>
  <si>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</si>
  <si>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</si>
  <si>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</si>
  <si>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</si>
  <si>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</si>
  <si>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</si>
  <si>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</si>
  <si>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</si>
  <si>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</si>
  <si>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</si>
  <si>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</si>
  <si>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</si>
  <si>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</si>
  <si>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</si>
  <si>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</si>
  <si>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</si>
  <si>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</si>
  <si>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</si>
  <si>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</si>
  <si>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</si>
  <si>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</si>
  <si>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</si>
  <si>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</si>
  <si>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</si>
  <si>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</si>
  <si>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</si>
  <si>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</si>
  <si>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</si>
  <si>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</si>
  <si>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</si>
  <si>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</si>
  <si>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</si>
  <si>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</si>
  <si>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</si>
  <si>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</si>
  <si>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</si>
  <si>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</si>
  <si>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</si>
  <si>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</si>
  <si>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</si>
  <si>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</si>
  <si>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</si>
  <si>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</si>
  <si>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</si>
  <si>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</si>
  <si>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</si>
  <si>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</si>
  <si>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</si>
  <si>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</si>
  <si>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</si>
  <si>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</si>
  <si>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</si>
  <si>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</si>
  <si>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</si>
  <si>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</si>
  <si>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</si>
  <si>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</si>
  <si>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</si>
  <si>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</si>
  <si>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</si>
  <si>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</si>
  <si>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</si>
  <si>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</si>
  <si>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</si>
  <si>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</si>
  <si>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</si>
  <si>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</si>
  <si>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</si>
  <si>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</si>
  <si>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</si>
  <si>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</si>
  <si>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</si>
  <si>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</si>
  <si>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</si>
  <si>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</si>
  <si>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</si>
  <si>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</si>
  <si>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</si>
  <si>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</si>
  <si>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</si>
  <si>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</si>
  <si>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</si>
  <si>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</si>
  <si>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</si>
  <si>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</si>
  <si>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</si>
  <si>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</si>
  <si>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</si>
  <si>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</si>
  <si>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</si>
  <si>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</si>
  <si>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</si>
  <si>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</si>
  <si>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</si>
  <si>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</si>
  <si>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</si>
  <si>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</si>
  <si>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</si>
  <si>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</si>
  <si>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</si>
  <si>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</si>
  <si>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</si>
  <si>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</si>
  <si>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</si>
  <si>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</si>
  <si>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</si>
  <si>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</si>
  <si>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</si>
  <si>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</si>
  <si>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</si>
  <si>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</si>
  <si>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</si>
  <si>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</si>
  <si>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</si>
  <si>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</si>
  <si>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</si>
  <si>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</si>
  <si>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</si>
  <si>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</si>
  <si>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</si>
  <si>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</si>
  <si>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</si>
  <si>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</si>
  <si>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</si>
  <si>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</si>
  <si>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</si>
  <si>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</si>
  <si>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</si>
  <si>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</si>
  <si>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</si>
  <si>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</si>
  <si>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</si>
  <si>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</si>
  <si>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</si>
  <si>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</si>
  <si>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</si>
  <si>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</si>
  <si>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</si>
  <si>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</si>
  <si>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</si>
  <si>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</si>
  <si>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</si>
  <si>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</si>
  <si>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</si>
  <si>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</si>
  <si>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</si>
  <si>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</si>
  <si>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</si>
  <si>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</si>
  <si>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</si>
  <si>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</si>
  <si>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</si>
  <si>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</si>
  <si>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</si>
  <si>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</si>
  <si>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</si>
  <si>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</si>
  <si>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</si>
  <si>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</si>
  <si>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</si>
  <si>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</si>
  <si>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</si>
  <si>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</si>
  <si>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</si>
  <si>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</si>
  <si>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</si>
  <si>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</si>
  <si>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</si>
  <si>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</si>
  <si>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</si>
  <si>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</si>
  <si>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</si>
  <si>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</si>
  <si>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</si>
  <si>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</si>
  <si>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</si>
  <si>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</si>
  <si>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</si>
  <si>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</si>
  <si>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</si>
  <si>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</si>
  <si>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</si>
  <si>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</si>
  <si>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</si>
  <si>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</si>
  <si>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</si>
  <si>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</si>
  <si>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</si>
  <si>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</si>
  <si>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</si>
  <si>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</si>
  <si>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</si>
  <si>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</si>
  <si>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</si>
  <si>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</si>
  <si>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</si>
  <si>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</si>
  <si>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</si>
  <si>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</si>
  <si>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</si>
  <si>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</si>
  <si>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</si>
  <si>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</si>
  <si>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</si>
  <si>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</si>
  <si>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</si>
  <si>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</si>
  <si>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</si>
  <si>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</si>
  <si>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</si>
  <si>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</si>
  <si>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</si>
  <si>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</si>
  <si>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</si>
  <si>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</si>
  <si>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</si>
  <si>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</si>
  <si>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</si>
  <si>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</si>
  <si>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</si>
  <si>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</si>
  <si>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</si>
  <si>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</si>
  <si>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</si>
  <si>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</si>
  <si>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</si>
  <si>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</si>
  <si>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</si>
  <si>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</si>
  <si>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</si>
  <si>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</si>
  <si>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</si>
  <si>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</si>
  <si>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</si>
  <si>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</si>
  <si>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</si>
  <si>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</si>
  <si>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</si>
  <si>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</si>
  <si>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</si>
  <si>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</si>
  <si>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</si>
  <si>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</si>
  <si>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</si>
  <si>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</si>
  <si>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</si>
  <si>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</si>
  <si>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</si>
  <si>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</si>
  <si>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</si>
  <si>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</si>
  <si>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</si>
  <si>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</si>
  <si>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</si>
  <si>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</si>
  <si>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</si>
  <si>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</si>
  <si>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</si>
  <si>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</si>
  <si>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</si>
  <si>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</si>
  <si>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</si>
  <si>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</si>
  <si>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</si>
  <si>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</si>
  <si>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</si>
  <si>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</si>
  <si>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</si>
  <si>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</si>
  <si>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</si>
  <si>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</si>
  <si>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</si>
  <si>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</si>
  <si>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</si>
  <si>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</si>
  <si>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</si>
  <si>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</si>
  <si>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</si>
  <si>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</si>
  <si>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</si>
  <si>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</si>
  <si>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</si>
  <si>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</si>
  <si>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</si>
  <si>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</si>
  <si>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</si>
  <si>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</si>
  <si>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</si>
  <si>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</si>
  <si>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</si>
  <si>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</si>
  <si>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</si>
  <si>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</si>
  <si>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</si>
  <si>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</si>
  <si>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</si>
  <si>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</si>
  <si>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</si>
  <si>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</si>
  <si>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</si>
  <si>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</si>
  <si>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</si>
  <si>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</si>
  <si>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</si>
  <si>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</si>
  <si>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</si>
  <si>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</si>
  <si>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</si>
  <si>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</si>
  <si>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</si>
  <si>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</si>
  <si>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</si>
  <si>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</si>
  <si>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</si>
  <si>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</si>
  <si>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</si>
  <si>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</si>
  <si>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</si>
  <si>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</si>
  <si>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</si>
  <si>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</si>
  <si>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</si>
  <si>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</si>
  <si>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</si>
  <si>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</si>
  <si>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</si>
  <si>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</si>
  <si>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</si>
  <si>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</si>
  <si>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</si>
  <si>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</si>
  <si>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</si>
  <si>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</si>
  <si>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</si>
  <si>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</si>
  <si>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</si>
  <si>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</si>
  <si>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</si>
  <si>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</si>
  <si>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</si>
  <si>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</si>
  <si>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</si>
  <si>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</si>
  <si>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</si>
  <si>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</si>
  <si>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</si>
  <si>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</si>
  <si>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</si>
  <si>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</si>
  <si>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</si>
  <si>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</si>
  <si>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</si>
  <si>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</si>
  <si>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</si>
  <si>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</si>
  <si>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</si>
  <si>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</si>
  <si>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</si>
  <si>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</si>
  <si>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</si>
  <si>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</si>
  <si>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</si>
  <si>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</si>
  <si>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</si>
  <si>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</si>
  <si>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</si>
  <si>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</si>
  <si>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</si>
  <si>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</si>
  <si>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</si>
  <si>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</si>
  <si>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</si>
  <si>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</si>
  <si>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</si>
  <si>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</si>
  <si>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</si>
  <si>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</si>
  <si>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</si>
  <si>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</si>
  <si>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</si>
  <si>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</si>
  <si>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</si>
  <si>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</si>
  <si>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</si>
  <si>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</si>
  <si>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</si>
  <si>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</si>
  <si>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</si>
  <si>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</si>
  <si>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</si>
  <si>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</si>
  <si>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</si>
  <si>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</si>
  <si>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</si>
  <si>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</si>
  <si>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</si>
  <si>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</si>
  <si>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</si>
  <si>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</si>
  <si>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</si>
  <si>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</si>
  <si>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</si>
  <si>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</si>
  <si>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</si>
  <si>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</si>
  <si>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</si>
  <si>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</si>
  <si>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</si>
  <si>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</si>
  <si>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</si>
  <si>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</si>
  <si>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</si>
  <si>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</si>
  <si>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</si>
  <si>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</si>
  <si>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</si>
  <si>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</si>
  <si>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</si>
  <si>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</si>
  <si>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</si>
  <si>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</si>
  <si>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</si>
  <si>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</si>
  <si>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</si>
  <si>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</si>
  <si>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</si>
  <si>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</si>
  <si>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</si>
  <si>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</si>
  <si>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</si>
  <si>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</si>
  <si>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</si>
  <si>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</si>
  <si>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</si>
  <si>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</si>
  <si>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</si>
  <si>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</si>
  <si>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</si>
  <si>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</si>
  <si>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</si>
  <si>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</si>
  <si>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</si>
  <si>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</si>
  <si>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</si>
  <si>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</si>
  <si>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</si>
  <si>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</si>
  <si>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</si>
  <si>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</si>
  <si>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</si>
  <si>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</si>
  <si>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</si>
  <si>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</si>
  <si>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</si>
  <si>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</si>
  <si>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</si>
  <si>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</si>
  <si>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</si>
  <si>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</si>
  <si>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</si>
  <si>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</si>
  <si>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</si>
  <si>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</si>
  <si>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</si>
  <si>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</si>
  <si>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</si>
  <si>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</si>
  <si>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</si>
  <si>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</si>
  <si>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</si>
  <si>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</si>
  <si>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</si>
  <si>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</si>
  <si>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</si>
  <si>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</si>
  <si>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</si>
  <si>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</si>
  <si>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</si>
  <si>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</si>
  <si>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</si>
  <si>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</si>
  <si>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</si>
  <si>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</si>
  <si>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</si>
  <si>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</si>
  <si>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</si>
  <si>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</si>
  <si>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</si>
  <si>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</si>
  <si>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</si>
  <si>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</si>
  <si>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</si>
  <si>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</si>
  <si>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</si>
  <si>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</si>
  <si>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</si>
  <si>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</si>
  <si>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</si>
  <si>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</si>
  <si>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</si>
  <si>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</si>
  <si>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</si>
  <si>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</si>
  <si>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</si>
  <si>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</si>
  <si>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</si>
  <si>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</si>
  <si>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</si>
  <si>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</si>
  <si>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</si>
  <si>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</si>
  <si>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</si>
  <si>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</si>
  <si>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</si>
  <si>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</si>
  <si>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</si>
  <si>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</si>
  <si>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</si>
  <si>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</si>
  <si>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</si>
  <si>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</si>
  <si>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</si>
  <si>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</si>
  <si>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</si>
  <si>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</si>
  <si>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</si>
  <si>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</si>
  <si>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</si>
  <si>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</si>
  <si>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</si>
  <si>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</si>
  <si>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</si>
  <si>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</si>
  <si>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</si>
  <si>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</si>
  <si>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</si>
  <si>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</si>
  <si>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</si>
  <si>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</si>
  <si>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</si>
  <si>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</si>
  <si>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</si>
  <si>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</si>
  <si>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</si>
  <si>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</si>
  <si>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</si>
  <si>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</si>
  <si>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</si>
  <si>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</si>
  <si>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</si>
  <si>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</si>
  <si>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</si>
  <si>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</si>
  <si>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</si>
  <si>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</si>
  <si>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</si>
  <si>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</si>
  <si>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</si>
  <si>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</si>
  <si>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</si>
  <si>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</si>
  <si>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</si>
  <si>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</si>
  <si>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</si>
  <si>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</si>
  <si>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</si>
  <si>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</si>
  <si>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</si>
  <si>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</si>
  <si>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</si>
  <si>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</si>
  <si>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</si>
  <si>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</si>
  <si>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</si>
  <si>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</si>
  <si>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</si>
  <si>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</si>
  <si>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</si>
  <si>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</si>
  <si>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</si>
  <si>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</si>
  <si>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</si>
  <si>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</si>
  <si>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</si>
  <si>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</si>
  <si>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</si>
  <si>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</si>
  <si>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</si>
  <si>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</si>
  <si>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</si>
  <si>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</si>
  <si>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</si>
  <si>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</si>
  <si>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</si>
  <si>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</si>
  <si>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</si>
  <si>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</si>
  <si>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</si>
  <si>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</si>
  <si>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</si>
  <si>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</si>
  <si>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</si>
  <si>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</si>
  <si>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</si>
  <si>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</si>
  <si>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</si>
  <si>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</si>
  <si>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</si>
  <si>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</si>
  <si>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</si>
  <si>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</si>
  <si>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</si>
  <si>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</si>
  <si>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</si>
  <si>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</si>
  <si>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</si>
  <si>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</si>
  <si>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</si>
  <si>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</si>
  <si>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</si>
  <si>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</si>
  <si>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</si>
  <si>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</si>
  <si>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</si>
  <si>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</si>
  <si>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</si>
  <si>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</si>
  <si>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</si>
  <si>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</si>
  <si>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</si>
  <si>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</si>
  <si>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</si>
  <si>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</si>
  <si>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</si>
  <si>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</si>
  <si>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</si>
  <si>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</si>
  <si>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</si>
  <si>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</si>
  <si>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</si>
  <si>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</si>
  <si>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</si>
  <si>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</si>
  <si>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</si>
  <si>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</si>
  <si>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</si>
  <si>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</si>
  <si>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</si>
  <si>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</si>
  <si>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</si>
  <si>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</si>
  <si>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</si>
  <si>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</si>
  <si>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</si>
  <si>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</si>
  <si>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</si>
  <si>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</si>
  <si>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</si>
  <si>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</si>
  <si>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</si>
  <si>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</si>
  <si>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</si>
  <si>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</si>
  <si>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</si>
  <si>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</si>
  <si>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</si>
  <si>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</si>
  <si>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</si>
  <si>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</si>
  <si>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</si>
  <si>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</si>
  <si>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</si>
  <si>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</si>
  <si>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</si>
  <si>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</si>
  <si>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</si>
  <si>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</si>
  <si>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</si>
  <si>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</si>
  <si>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</si>
  <si>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</si>
  <si>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</si>
  <si>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</si>
  <si>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</si>
  <si>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</si>
  <si>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</si>
  <si>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</si>
  <si>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</si>
  <si>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</si>
  <si>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</si>
  <si>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</si>
  <si>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</si>
  <si>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</si>
  <si>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</si>
  <si>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</si>
  <si>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</si>
  <si>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</si>
  <si>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</si>
  <si>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</si>
  <si>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</si>
  <si>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</si>
  <si>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</si>
  <si>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</si>
  <si>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</si>
  <si>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</si>
  <si>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</si>
  <si>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</si>
  <si>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</si>
  <si>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</si>
  <si>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</si>
  <si>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</si>
  <si>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</si>
  <si>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</si>
  <si>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</si>
  <si>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</si>
  <si>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</si>
  <si>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</si>
  <si>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</si>
  <si>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</si>
  <si>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</si>
  <si>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</si>
  <si>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</si>
  <si>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</si>
  <si>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</si>
  <si>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</si>
  <si>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</si>
  <si>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</si>
  <si>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</si>
  <si>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</si>
  <si>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</si>
  <si>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</si>
  <si>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</si>
  <si>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</si>
  <si>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</si>
  <si>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</si>
  <si>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</si>
  <si>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</si>
  <si>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</si>
  <si>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</si>
  <si>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</si>
  <si>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</si>
  <si>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</si>
  <si>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</si>
  <si>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</si>
  <si>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</si>
  <si>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</si>
  <si>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</si>
  <si>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</si>
  <si>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</si>
  <si>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</si>
  <si>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</si>
  <si>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</si>
  <si>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</si>
  <si>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</si>
  <si>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</si>
  <si>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</si>
  <si>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</si>
  <si>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</si>
  <si>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</si>
  <si>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</si>
  <si>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</si>
  <si>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</si>
  <si>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</si>
  <si>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</si>
  <si>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</si>
  <si>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</si>
  <si>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</si>
  <si>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</si>
  <si>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</si>
  <si>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</si>
  <si>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</si>
  <si>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</si>
  <si>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</si>
  <si>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</si>
  <si>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</si>
  <si>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</si>
  <si>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</si>
  <si>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</si>
  <si>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</si>
  <si>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</si>
  <si>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</si>
  <si>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</si>
  <si>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</si>
  <si>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</si>
  <si>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</si>
  <si>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</si>
  <si>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</si>
  <si>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</si>
  <si>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</si>
  <si>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</si>
  <si>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</si>
  <si>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</si>
  <si>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</si>
  <si>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</si>
  <si>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</si>
  <si>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</si>
  <si>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</si>
  <si>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</si>
  <si>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</si>
  <si>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</si>
  <si>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</si>
  <si>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</si>
  <si>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</si>
  <si>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</si>
  <si>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</si>
  <si>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</si>
  <si>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</si>
  <si>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</si>
  <si>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</si>
  <si>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</si>
  <si>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</si>
  <si>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</si>
  <si>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</si>
  <si>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</si>
  <si>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</si>
  <si>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</si>
  <si>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</si>
  <si>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</si>
  <si>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</si>
  <si>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</si>
  <si>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</si>
  <si>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</si>
  <si>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</si>
  <si>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</si>
  <si>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</si>
  <si>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</si>
  <si>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</si>
  <si>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</si>
  <si>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</si>
  <si>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</si>
  <si>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</si>
  <si>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</si>
  <si>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</si>
  <si>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</si>
  <si>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</si>
  <si>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</si>
  <si>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</si>
  <si>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</si>
  <si>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</si>
  <si>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</si>
  <si>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</si>
  <si>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</si>
  <si>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</si>
  <si>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</si>
  <si>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</si>
  <si>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</si>
  <si>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</si>
  <si>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</si>
  <si>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</si>
  <si>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</si>
  <si>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</si>
  <si>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</si>
  <si>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</si>
  <si>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</si>
  <si>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</si>
  <si>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</si>
  <si>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</si>
  <si>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</si>
  <si>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</si>
  <si>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</si>
  <si>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</si>
  <si>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</si>
  <si>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</si>
  <si>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</si>
  <si>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</si>
  <si>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</si>
  <si>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</si>
  <si>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</si>
  <si>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</si>
  <si>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</si>
  <si>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</si>
  <si>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</si>
  <si>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</si>
  <si>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</si>
  <si>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</si>
  <si>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</si>
  <si>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</si>
  <si>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</si>
  <si>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</si>
  <si>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</si>
  <si>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</si>
  <si>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</si>
  <si>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</si>
  <si>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</si>
  <si>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</si>
  <si>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</si>
  <si>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</si>
  <si>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</si>
  <si>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</si>
  <si>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</si>
  <si>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</si>
  <si>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</si>
  <si>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</si>
  <si>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</si>
  <si>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</si>
  <si>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</si>
  <si>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</si>
  <si>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</si>
  <si>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</si>
  <si>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</si>
  <si>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</si>
  <si>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</si>
  <si>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</si>
  <si>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</si>
  <si>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</si>
  <si>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</si>
  <si>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</si>
  <si>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</si>
  <si>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</si>
  <si>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</si>
  <si>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</si>
  <si>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</si>
  <si>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</si>
  <si>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</si>
  <si>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</si>
  <si>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</si>
  <si>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</si>
  <si>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</si>
  <si>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</si>
  <si>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</si>
  <si>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</si>
  <si>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</si>
  <si>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</si>
  <si>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</si>
  <si>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</si>
  <si>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</si>
  <si>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</si>
  <si>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</si>
  <si>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</si>
  <si>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</si>
  <si>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</si>
  <si>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</si>
  <si>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</si>
  <si>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</si>
  <si>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</si>
  <si>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</si>
  <si>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</si>
  <si>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</si>
  <si>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</si>
  <si>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</si>
  <si>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</si>
  <si>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</si>
  <si>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</si>
  <si>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</si>
  <si>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</si>
  <si>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</si>
  <si>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</si>
  <si>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</si>
  <si>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</si>
  <si>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</si>
  <si>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</si>
  <si>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</si>
  <si>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</si>
  <si>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</si>
  <si>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</si>
  <si>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</si>
  <si>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</si>
  <si>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</si>
  <si>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</si>
  <si>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</si>
  <si>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</si>
  <si>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</si>
  <si>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</si>
  <si>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</si>
  <si>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</si>
  <si>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</si>
  <si>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</si>
  <si>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</si>
  <si>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</si>
  <si>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</si>
  <si>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</si>
  <si>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</si>
  <si>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</si>
  <si>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</si>
  <si>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</si>
  <si>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</si>
  <si>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</si>
  <si>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</si>
  <si>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</si>
  <si>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</si>
  <si>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</si>
  <si>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</si>
  <si>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</si>
  <si>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</si>
  <si>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</si>
  <si>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</si>
  <si>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</si>
  <si>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</si>
  <si>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</si>
  <si>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</si>
  <si>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</si>
  <si>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</si>
  <si>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</si>
  <si>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</si>
  <si>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</si>
  <si>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</si>
  <si>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</si>
  <si>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</si>
  <si>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</si>
  <si>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</si>
  <si>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</si>
  <si>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</si>
  <si>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</si>
  <si>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</si>
  <si>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</si>
  <si>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</si>
  <si>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</si>
  <si>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</si>
  <si>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</si>
  <si>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</si>
  <si>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</si>
  <si>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</si>
  <si>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</si>
  <si>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</si>
  <si>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</si>
  <si>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</si>
  <si>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</si>
  <si>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</si>
  <si>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</si>
  <si>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</si>
  <si>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</si>
  <si>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</si>
  <si>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</si>
  <si>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</si>
  <si>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</si>
  <si>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</si>
  <si>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</si>
  <si>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</si>
  <si>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</si>
  <si>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</si>
  <si>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</si>
  <si>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</si>
  <si>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</si>
  <si>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</si>
  <si>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</si>
  <si>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</si>
  <si>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</si>
  <si>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</si>
  <si>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</si>
  <si>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</si>
  <si>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</si>
  <si>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</si>
  <si>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</si>
  <si>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</si>
  <si>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</si>
  <si>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</si>
  <si>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</si>
  <si>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</si>
  <si>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</si>
  <si>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</si>
  <si>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</si>
  <si>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</si>
  <si>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</si>
  <si>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</si>
  <si>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</si>
  <si>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</si>
  <si>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</si>
  <si>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</si>
  <si>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</si>
  <si>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</si>
  <si>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</si>
  <si>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</si>
  <si>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</si>
  <si>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</si>
  <si>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</si>
  <si>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</si>
  <si>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</si>
  <si>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</si>
  <si>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</si>
  <si>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</si>
  <si>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</si>
  <si>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</si>
  <si>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</si>
  <si>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</si>
  <si>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</si>
  <si>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</si>
  <si>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</si>
  <si>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</si>
  <si>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</si>
  <si>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</si>
  <si>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</si>
  <si>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</si>
  <si>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</si>
  <si>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</si>
  <si>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</si>
  <si>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</si>
  <si>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</si>
  <si>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</si>
  <si>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</si>
  <si>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</si>
  <si>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</si>
  <si>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</si>
  <si>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</si>
  <si>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</si>
  <si>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</si>
  <si>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</si>
  <si>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</si>
  <si>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</si>
  <si>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</si>
  <si>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</si>
  <si>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</si>
  <si>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</si>
  <si>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</si>
  <si>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</si>
  <si>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</si>
  <si>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</si>
  <si>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</si>
  <si>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</si>
  <si>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</si>
  <si>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</si>
  <si>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</si>
  <si>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</si>
  <si>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</si>
  <si>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</si>
  <si>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</si>
  <si>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</si>
  <si>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</si>
  <si>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</si>
  <si>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</si>
  <si>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</si>
  <si>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</si>
  <si>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</si>
  <si>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</si>
  <si>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</si>
  <si>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</si>
  <si>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</si>
  <si>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</si>
  <si>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</si>
  <si>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</si>
  <si>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</si>
  <si>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</si>
  <si>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</si>
  <si>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</si>
  <si>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</si>
  <si>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</si>
  <si>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</si>
  <si>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</si>
  <si>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</si>
  <si>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</si>
  <si>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</si>
  <si>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</si>
  <si>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</si>
  <si>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</si>
  <si>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</si>
  <si>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</si>
  <si>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</si>
  <si>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</si>
  <si>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</si>
  <si>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</si>
  <si>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</si>
  <si>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</si>
  <si>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</si>
  <si>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</si>
  <si>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</si>
  <si>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</si>
  <si>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</si>
  <si>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</si>
  <si>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</si>
  <si>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</si>
  <si>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</si>
  <si>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</si>
  <si>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</si>
  <si>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</si>
  <si>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</si>
  <si>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</si>
  <si>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</si>
  <si>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</si>
  <si>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</si>
  <si>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</si>
  <si>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</si>
  <si>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</si>
  <si>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</si>
  <si>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</si>
  <si>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</si>
  <si>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</si>
  <si>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</si>
  <si>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</si>
  <si>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</si>
  <si>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</si>
  <si>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</si>
  <si>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</si>
  <si>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</si>
  <si>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</si>
  <si>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</si>
  <si>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</si>
  <si>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</si>
  <si>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</si>
  <si>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</si>
  <si>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</si>
  <si>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</si>
  <si>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</si>
  <si>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</si>
  <si>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</si>
  <si>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</si>
  <si>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</si>
  <si>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</si>
  <si>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</si>
  <si>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</si>
  <si>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</si>
  <si>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</si>
  <si>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</si>
  <si>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</si>
  <si>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</si>
  <si>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</si>
  <si>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</si>
  <si>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</si>
  <si>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</si>
  <si>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</si>
  <si>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</si>
  <si>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</si>
  <si>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</si>
  <si>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</si>
  <si>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</si>
  <si>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</si>
  <si>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</si>
  <si>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</si>
  <si>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</si>
  <si>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</si>
  <si>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</si>
  <si>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</si>
  <si>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</si>
  <si>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</si>
  <si>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</si>
  <si>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</si>
  <si>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</si>
  <si>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</si>
  <si>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</si>
  <si>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</si>
  <si>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</si>
  <si>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</si>
  <si>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</si>
  <si>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</si>
  <si>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</si>
  <si>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</si>
  <si>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</si>
  <si>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</si>
  <si>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</si>
  <si>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</si>
  <si>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</si>
  <si>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</si>
  <si>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</si>
  <si>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</si>
  <si>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</si>
  <si>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</si>
  <si>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</si>
  <si>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</si>
  <si>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</si>
  <si>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</si>
  <si>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</si>
  <si>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</si>
  <si>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</si>
  <si>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</si>
  <si>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</si>
  <si>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</si>
  <si>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</si>
  <si>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</si>
  <si>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</si>
  <si>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</si>
  <si>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</si>
  <si>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</si>
  <si>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</si>
  <si>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</si>
  <si>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</si>
  <si>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</si>
  <si>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</si>
  <si>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</si>
  <si>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</si>
  <si>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</si>
  <si>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</si>
  <si>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</si>
  <si>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</si>
  <si>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</si>
  <si>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</si>
  <si>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</si>
  <si>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</si>
  <si>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</si>
  <si>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</si>
  <si>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</si>
  <si>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</si>
  <si>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</si>
  <si>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</si>
  <si>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</si>
  <si>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</si>
  <si>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</si>
  <si>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</si>
  <si>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</si>
  <si>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</si>
  <si>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</si>
  <si>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</si>
  <si>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</si>
  <si>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</si>
  <si>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</si>
  <si>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</si>
  <si>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</si>
  <si>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</si>
  <si>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</si>
  <si>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</si>
  <si>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</si>
  <si>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</si>
  <si>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</si>
  <si>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</si>
  <si>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</si>
  <si>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</si>
  <si>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</si>
  <si>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</si>
  <si>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</si>
  <si>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</si>
  <si>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</si>
  <si>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</si>
  <si>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</si>
  <si>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</si>
  <si>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</si>
  <si>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</si>
  <si>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</si>
  <si>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</si>
  <si>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</si>
  <si>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</si>
  <si>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</si>
  <si>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</si>
  <si>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</si>
  <si>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</si>
  <si>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</si>
  <si>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</si>
  <si>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</si>
  <si>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</si>
  <si>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</si>
  <si>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</si>
  <si>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</si>
  <si>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</si>
  <si>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</si>
  <si>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</si>
  <si>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</si>
  <si>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</si>
  <si>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</si>
  <si>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</si>
  <si>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</si>
  <si>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</si>
  <si>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</si>
  <si>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</si>
  <si>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</si>
  <si>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</si>
  <si>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</si>
  <si>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</si>
  <si>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</si>
  <si>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</si>
  <si>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</si>
  <si>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</si>
  <si>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</si>
  <si>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</si>
  <si>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</si>
  <si>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</si>
  <si>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</si>
  <si>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</si>
  <si>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</si>
  <si>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</si>
  <si>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</si>
  <si>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</si>
  <si>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</si>
  <si>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</si>
  <si>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</si>
  <si>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</si>
  <si>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</si>
  <si>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</si>
  <si>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</si>
  <si>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</si>
  <si>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</si>
  <si>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</si>
  <si>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</si>
  <si>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</si>
  <si>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</si>
  <si>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</si>
  <si>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</si>
  <si>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</si>
  <si>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</si>
  <si>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</si>
  <si>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</si>
  <si>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</si>
  <si>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</si>
  <si>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</si>
  <si>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</si>
  <si>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</si>
  <si>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</si>
  <si>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</si>
  <si>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</si>
  <si>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</si>
  <si>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</si>
  <si>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</si>
  <si>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</si>
  <si>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</si>
  <si>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</si>
  <si>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</si>
  <si>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</si>
  <si>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</si>
  <si>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</si>
  <si>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</si>
  <si>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</si>
  <si>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</si>
  <si>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</si>
  <si>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</si>
  <si>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</si>
  <si>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</si>
  <si>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</si>
  <si>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</si>
  <si>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</si>
  <si>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</si>
  <si>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</si>
  <si>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</si>
  <si>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</si>
  <si>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</si>
  <si>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</si>
  <si>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</si>
  <si>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</si>
  <si>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</si>
  <si>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</si>
  <si>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</si>
  <si>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</si>
  <si>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</si>
  <si>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</si>
  <si>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</si>
  <si>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</si>
  <si>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</si>
  <si>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</si>
  <si>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</si>
  <si>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</si>
  <si>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</si>
  <si>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</si>
  <si>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</si>
  <si>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</si>
  <si>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</si>
  <si>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</si>
  <si>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</si>
  <si>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</si>
  <si>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</si>
  <si>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</si>
  <si>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</si>
  <si>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</si>
  <si>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</si>
  <si>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</si>
  <si>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</si>
  <si>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</si>
  <si>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</si>
  <si>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</si>
  <si>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</si>
  <si>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</si>
  <si>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</si>
  <si>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</si>
  <si>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</si>
  <si>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</si>
  <si>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</si>
  <si>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</si>
  <si>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</si>
  <si>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</si>
  <si>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</si>
  <si>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</si>
  <si>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</si>
  <si>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</si>
  <si>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</si>
  <si>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</si>
  <si>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</si>
  <si>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</si>
  <si>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</si>
  <si>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</si>
  <si>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</si>
  <si>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</si>
  <si>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</si>
  <si>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</si>
  <si>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</si>
  <si>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</si>
  <si>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</si>
  <si>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</si>
  <si>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</si>
  <si>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</si>
  <si>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</si>
  <si>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</si>
  <si>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</si>
  <si>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</si>
  <si>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</si>
  <si>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</si>
  <si>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</si>
  <si>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</si>
  <si>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</si>
  <si>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</si>
  <si>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</si>
  <si>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</si>
  <si>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</si>
  <si>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</si>
  <si>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</si>
  <si>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</si>
  <si>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</si>
  <si>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</si>
  <si>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</si>
  <si>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</si>
  <si>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</si>
  <si>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</si>
  <si>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</si>
  <si>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</si>
  <si>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</si>
  <si>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</si>
  <si>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</si>
  <si>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</si>
  <si>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</si>
  <si>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</si>
  <si>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</si>
  <si>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</si>
  <si>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</si>
  <si>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</si>
  <si>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</si>
  <si>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</si>
  <si>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</si>
  <si>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</si>
  <si>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</si>
  <si>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</si>
  <si>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</si>
  <si>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</si>
  <si>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</si>
  <si>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</si>
  <si>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</si>
  <si>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</si>
  <si>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</si>
  <si>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</si>
  <si>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</si>
  <si>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</si>
  <si>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</si>
  <si>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</si>
  <si>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</si>
  <si>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</si>
  <si>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</si>
  <si>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</si>
  <si>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</si>
  <si>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</si>
  <si>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</si>
  <si>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</si>
  <si>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</si>
  <si>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</si>
  <si>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</si>
  <si>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</si>
  <si>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</si>
  <si>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</si>
  <si>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</si>
  <si>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</si>
  <si>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</si>
  <si>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</si>
  <si>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</si>
  <si>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</si>
  <si>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</si>
  <si>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</si>
  <si>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</si>
  <si>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</si>
  <si>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</si>
  <si>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</si>
  <si>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</si>
  <si>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</si>
  <si>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</si>
  <si>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</si>
  <si>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</si>
  <si>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</si>
  <si>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</si>
  <si>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</si>
  <si>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</si>
  <si>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</si>
  <si>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</si>
  <si>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</si>
  <si>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</si>
  <si>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</si>
  <si>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</si>
  <si>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</si>
  <si>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</si>
  <si>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</si>
  <si>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</si>
  <si>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</si>
  <si>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</si>
  <si>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</si>
  <si>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</si>
  <si>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</si>
  <si>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</si>
  <si>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</si>
  <si>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</si>
  <si>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</si>
  <si>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</si>
  <si>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</si>
  <si>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</si>
  <si>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</si>
  <si>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</si>
  <si>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</si>
  <si>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</si>
  <si>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</si>
  <si>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</si>
  <si>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</si>
  <si>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</si>
  <si>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</si>
  <si>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</si>
  <si>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</si>
  <si>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</si>
  <si>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</si>
  <si>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</si>
  <si>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</si>
  <si>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</si>
  <si>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</si>
  <si>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</si>
  <si>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</si>
  <si>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</si>
  <si>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</si>
  <si>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</si>
  <si>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</si>
  <si>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</si>
  <si>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</si>
  <si>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</si>
  <si>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</si>
  <si>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</si>
  <si>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</si>
  <si>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</si>
  <si>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</si>
  <si>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</si>
  <si>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</si>
  <si>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</si>
  <si>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</si>
  <si>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</si>
  <si>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</si>
  <si>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</si>
  <si>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</si>
  <si>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</si>
  <si>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</si>
  <si>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</si>
  <si>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</si>
  <si>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</si>
  <si>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</si>
  <si>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</si>
  <si>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</si>
  <si>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</si>
  <si>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</si>
  <si>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</si>
  <si>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</si>
  <si>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</si>
  <si>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</si>
  <si>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</si>
  <si>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</si>
  <si>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</si>
  <si>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</si>
  <si>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</si>
  <si>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</si>
  <si>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</si>
  <si>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</si>
  <si>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</si>
  <si>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</si>
  <si>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</si>
  <si>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</si>
  <si>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</si>
  <si>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</si>
  <si>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</si>
  <si>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</si>
  <si>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</si>
  <si>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</si>
  <si>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</si>
  <si>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</si>
  <si>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</si>
  <si>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</si>
  <si>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</si>
  <si>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</si>
  <si>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</si>
  <si>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</si>
  <si>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</si>
  <si>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</si>
  <si>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</si>
  <si>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</si>
  <si>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</si>
  <si>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</si>
  <si>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</si>
  <si>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</si>
  <si>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</si>
  <si>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</si>
  <si>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</si>
  <si>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</si>
  <si>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</si>
  <si>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</si>
  <si>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</si>
  <si>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</si>
  <si>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</si>
  <si>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</si>
  <si>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</si>
  <si>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</si>
  <si>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</si>
  <si>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</si>
  <si>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</si>
  <si>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</si>
  <si>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</si>
  <si>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</si>
  <si>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</si>
  <si>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</si>
  <si>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</si>
  <si>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</si>
  <si>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</si>
  <si>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</si>
  <si>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</si>
  <si>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</si>
  <si>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</si>
  <si>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</si>
  <si>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</si>
  <si>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</si>
  <si>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</si>
  <si>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</si>
  <si>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</si>
  <si>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</si>
  <si>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</si>
  <si>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</si>
  <si>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</si>
  <si>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</si>
  <si>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</si>
  <si>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</si>
  <si>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</si>
  <si>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</si>
  <si>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</si>
  <si>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</si>
  <si>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</si>
  <si>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</si>
  <si>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</si>
  <si>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</si>
  <si>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</si>
  <si>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</si>
  <si>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</si>
  <si>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</si>
  <si>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</si>
  <si>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</si>
  <si>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</si>
  <si>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</si>
  <si>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</si>
  <si>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</si>
  <si>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</si>
  <si>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</si>
  <si>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</si>
  <si>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</si>
  <si>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</si>
  <si>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</si>
  <si>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</si>
  <si>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</si>
  <si>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</si>
  <si>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</si>
  <si>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</si>
  <si>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</si>
  <si>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</si>
  <si>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</si>
  <si>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</si>
  <si>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</si>
  <si>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</si>
  <si>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</si>
  <si>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</si>
  <si>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</si>
  <si>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</si>
  <si>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</si>
  <si>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</si>
  <si>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</si>
  <si>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</si>
  <si>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</si>
  <si>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</si>
  <si>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</si>
  <si>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</si>
  <si>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</si>
  <si>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</si>
  <si>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</si>
  <si>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</si>
  <si>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</si>
  <si>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</si>
  <si>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</si>
  <si>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</si>
  <si>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</si>
  <si>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</si>
  <si>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</si>
  <si>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</si>
  <si>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</si>
  <si>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</si>
  <si>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</si>
  <si>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</si>
  <si>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</si>
  <si>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</si>
  <si>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</si>
  <si>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</si>
  <si>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</si>
  <si>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</si>
  <si>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</si>
  <si>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</si>
  <si>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</si>
  <si>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</si>
  <si>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</si>
  <si>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</si>
  <si>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</si>
  <si>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</si>
  <si>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</si>
  <si>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</si>
  <si>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</si>
  <si>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</si>
  <si>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</si>
  <si>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</si>
  <si>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</si>
  <si>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</si>
  <si>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</si>
  <si>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</si>
  <si>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</si>
  <si>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</si>
  <si>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</si>
  <si>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</si>
  <si>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</si>
  <si>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</si>
  <si>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</si>
  <si>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</si>
  <si>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</si>
  <si>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</si>
  <si>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</si>
  <si>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</si>
  <si>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</si>
  <si>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</si>
  <si>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</si>
  <si>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</si>
  <si>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</si>
  <si>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</si>
  <si>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</si>
  <si>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</si>
  <si>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</si>
  <si>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</si>
  <si>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</si>
  <si>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</si>
  <si>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</si>
  <si>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</si>
  <si>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</si>
  <si>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</si>
  <si>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</si>
  <si>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</si>
  <si>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</si>
  <si>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</si>
  <si>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</si>
  <si>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</si>
  <si>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</si>
  <si>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</si>
  <si>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</si>
  <si>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</si>
  <si>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</si>
  <si>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</si>
  <si>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</si>
  <si>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</si>
  <si>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</si>
  <si>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</si>
  <si>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</si>
  <si>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</si>
  <si>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</si>
  <si>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</si>
  <si>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</si>
  <si>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</si>
  <si>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</si>
  <si>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</si>
  <si>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</si>
  <si>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</si>
  <si>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</si>
  <si>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</si>
  <si>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</si>
  <si>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</si>
  <si>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</si>
  <si>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</si>
  <si>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</si>
  <si>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</si>
  <si>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</si>
  <si>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</si>
  <si>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</si>
  <si>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</si>
  <si>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</si>
  <si>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</si>
  <si>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</si>
  <si>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</si>
  <si>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</si>
  <si>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</si>
  <si>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</si>
  <si>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</si>
  <si>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</si>
  <si>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</si>
  <si>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</si>
  <si>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</si>
  <si>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</si>
  <si>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</si>
  <si>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</si>
  <si>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</si>
  <si>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</si>
  <si>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</si>
  <si>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</si>
  <si>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</si>
  <si>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</si>
  <si>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</si>
  <si>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</si>
  <si>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</si>
  <si>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</si>
  <si>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</si>
  <si>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</si>
  <si>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</si>
  <si>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</si>
  <si>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</si>
  <si>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</si>
  <si>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</si>
  <si>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</si>
  <si>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</si>
  <si>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</si>
  <si>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</si>
  <si>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</si>
  <si>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</si>
  <si>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</si>
  <si>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</si>
  <si>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</si>
  <si>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</si>
  <si>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</si>
  <si>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</si>
  <si>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</si>
  <si>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</si>
  <si>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</si>
  <si>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</si>
  <si>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</si>
  <si>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</si>
  <si>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</si>
  <si>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</si>
  <si>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</si>
  <si>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</si>
  <si>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</si>
  <si>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</si>
  <si>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</si>
  <si>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</si>
  <si>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</si>
  <si>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</si>
  <si>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</si>
  <si>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</si>
  <si>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</si>
  <si>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</si>
  <si>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</si>
  <si>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</si>
  <si>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</si>
  <si>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</si>
  <si>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</si>
  <si>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</si>
  <si>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</si>
  <si>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</si>
  <si>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</si>
  <si>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</si>
  <si>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</si>
  <si>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</si>
  <si>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</si>
  <si>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</si>
  <si>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</si>
  <si>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</si>
  <si>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</si>
  <si>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</si>
  <si>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</si>
  <si>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</si>
  <si>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</si>
  <si>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</si>
  <si>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</si>
  <si>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</si>
  <si>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</si>
  <si>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</si>
  <si>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</si>
  <si>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</si>
  <si>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</si>
  <si>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</si>
  <si>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</si>
  <si>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</si>
  <si>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</si>
  <si>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</si>
  <si>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</si>
  <si>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</si>
  <si>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</si>
  <si>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</si>
  <si>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</si>
  <si>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</si>
  <si>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</si>
  <si>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</si>
  <si>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</si>
  <si>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</si>
  <si>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</si>
  <si>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</si>
  <si>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</si>
  <si>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</si>
  <si>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</si>
  <si>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</si>
  <si>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</si>
  <si>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</si>
  <si>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</si>
  <si>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</si>
  <si>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</si>
  <si>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</si>
  <si>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</si>
  <si>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</si>
  <si>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</si>
  <si>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</si>
  <si>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</si>
  <si>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</si>
  <si>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</si>
  <si>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</si>
  <si>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</si>
  <si>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</si>
  <si>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</si>
  <si>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</si>
  <si>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</si>
  <si>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</si>
  <si>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</si>
  <si>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</si>
  <si>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</si>
  <si>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</si>
  <si>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</si>
  <si>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</si>
  <si>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</si>
  <si>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</si>
  <si>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</si>
  <si>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</si>
  <si>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</si>
  <si>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</si>
  <si>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</si>
  <si>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</si>
  <si>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</si>
  <si>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</si>
  <si>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</si>
  <si>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</si>
  <si>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</si>
  <si>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</si>
  <si>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</si>
  <si>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</si>
  <si>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</si>
  <si>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</si>
  <si>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</si>
  <si>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</si>
  <si>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</si>
  <si>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</si>
  <si>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</si>
  <si>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</si>
  <si>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</si>
  <si>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</si>
  <si>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</si>
  <si>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</si>
  <si>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</si>
  <si>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</si>
  <si>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</si>
  <si>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</si>
  <si>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</si>
  <si>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</si>
  <si>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</si>
  <si>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</si>
  <si>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</si>
  <si>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</si>
  <si>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</si>
  <si>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</si>
  <si>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</si>
  <si>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</si>
  <si>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</si>
  <si>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</si>
  <si>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</si>
  <si>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</si>
  <si>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</si>
  <si>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</si>
  <si>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</si>
  <si>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</si>
  <si>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</si>
  <si>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</si>
  <si>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</si>
  <si>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</si>
  <si>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</si>
  <si>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</si>
  <si>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</si>
  <si>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</si>
  <si>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</si>
  <si>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</si>
  <si>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</si>
  <si>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</si>
  <si>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</si>
  <si>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</si>
  <si>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</si>
  <si>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</si>
  <si>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</si>
  <si>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</si>
  <si>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</si>
  <si>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</si>
  <si>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</si>
  <si>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</si>
  <si>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</si>
  <si>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</si>
  <si>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</si>
  <si>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</si>
  <si>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</si>
  <si>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</si>
  <si>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</si>
  <si>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</si>
  <si>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</si>
  <si>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</si>
  <si>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</si>
  <si>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</si>
  <si>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</si>
  <si>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</si>
  <si>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</si>
  <si>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</si>
  <si>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</si>
  <si>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</si>
  <si>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</si>
  <si>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</si>
  <si>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</si>
  <si>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</si>
  <si>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</si>
  <si>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</si>
  <si>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</si>
  <si>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</si>
  <si>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</si>
  <si>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</si>
  <si>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</si>
  <si>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</si>
  <si>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</si>
  <si>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</si>
  <si>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</si>
  <si>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</si>
  <si>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</si>
  <si>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</si>
  <si>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</si>
  <si>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</si>
  <si>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</si>
  <si>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</si>
  <si>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</si>
  <si>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</si>
  <si>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</si>
  <si>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</si>
  <si>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</si>
  <si>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</si>
  <si>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</si>
  <si>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</si>
  <si>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</si>
  <si>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</si>
  <si>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</si>
  <si>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</si>
  <si>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</si>
  <si>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</si>
  <si>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</si>
  <si>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</si>
  <si>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</si>
  <si>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</si>
  <si>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</si>
  <si>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</si>
  <si>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</si>
  <si>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</si>
  <si>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</si>
  <si>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</si>
  <si>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</si>
  <si>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</si>
  <si>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</si>
  <si>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</si>
  <si>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</si>
  <si>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</si>
  <si>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</si>
  <si>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</si>
  <si>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</si>
  <si>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</si>
  <si>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</si>
  <si>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</si>
  <si>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</si>
  <si>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</si>
  <si>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</si>
  <si>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</si>
  <si>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</si>
  <si>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</si>
  <si>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</si>
  <si>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</si>
  <si>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</si>
  <si>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</si>
  <si>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</si>
  <si>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</si>
  <si>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</si>
  <si>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</si>
  <si>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</si>
  <si>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</si>
  <si>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</si>
  <si>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</si>
  <si>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</si>
  <si>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</si>
  <si>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</si>
  <si>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</si>
  <si>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</si>
  <si>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</si>
  <si>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</si>
  <si>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</si>
  <si>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</si>
  <si>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</si>
  <si>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</si>
  <si>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</si>
  <si>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</si>
  <si>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</si>
  <si>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</si>
  <si>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</si>
  <si>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</si>
  <si>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</si>
  <si>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</si>
  <si>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</si>
  <si>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</si>
  <si>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</si>
  <si>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</si>
  <si>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</si>
  <si>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</si>
  <si>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</si>
  <si>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</si>
  <si>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</si>
  <si>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</si>
  <si>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</si>
  <si>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</si>
  <si>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</si>
  <si>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</si>
  <si>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</si>
  <si>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</si>
  <si>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</si>
  <si>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</si>
  <si>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</si>
  <si>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</si>
  <si>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</si>
  <si>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</si>
  <si>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</si>
  <si>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</si>
  <si>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</si>
  <si>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</si>
  <si>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</si>
  <si>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</si>
  <si>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</si>
  <si>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</si>
  <si>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</si>
  <si>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</si>
  <si>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</si>
  <si>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</si>
  <si>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</si>
  <si>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</si>
  <si>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</si>
  <si>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</si>
  <si>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</si>
  <si>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</si>
  <si>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</si>
  <si>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</si>
  <si>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</si>
  <si>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</si>
  <si>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</si>
  <si>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</si>
  <si>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</si>
  <si>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</si>
  <si>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</si>
  <si>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</si>
  <si>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</si>
  <si>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</si>
  <si>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</si>
  <si>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</si>
  <si>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</si>
  <si>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</si>
  <si>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</si>
  <si>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</si>
  <si>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</si>
  <si>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</si>
  <si>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</si>
  <si>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</si>
  <si>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</si>
  <si>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</si>
  <si>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</si>
  <si>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</si>
  <si>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</si>
  <si>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</si>
  <si>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</si>
  <si>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</si>
  <si>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</si>
  <si>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</si>
  <si>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</si>
  <si>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</si>
  <si>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</si>
  <si>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</si>
  <si>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</si>
  <si>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</si>
  <si>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</si>
  <si>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</si>
  <si>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</si>
  <si>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</si>
  <si>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</si>
  <si>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</si>
  <si>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</si>
  <si>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</si>
  <si>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</si>
  <si>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</si>
  <si>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</si>
  <si>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</si>
  <si>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</si>
  <si>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</si>
  <si>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</si>
  <si>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</si>
  <si>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</si>
  <si>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</si>
  <si>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</si>
  <si>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</si>
  <si>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</si>
  <si>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</si>
  <si>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</si>
  <si>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</si>
  <si>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</si>
  <si>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</si>
  <si>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</si>
  <si>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</si>
  <si>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</si>
  <si>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</si>
  <si>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</si>
  <si>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</si>
  <si>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</si>
  <si>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</si>
  <si>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</si>
  <si>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</si>
  <si>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</si>
  <si>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</si>
  <si>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</si>
  <si>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</si>
  <si>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</si>
  <si>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</si>
  <si>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</si>
  <si>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</si>
  <si>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</si>
  <si>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</si>
  <si>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</si>
  <si>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</si>
  <si>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</si>
  <si>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</si>
  <si>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</si>
  <si>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</si>
  <si>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</si>
  <si>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</si>
  <si>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</si>
  <si>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</si>
  <si>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</si>
  <si>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</si>
  <si>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</si>
  <si>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</si>
  <si>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</si>
  <si>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</si>
  <si>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</si>
  <si>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</si>
  <si>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</si>
  <si>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</si>
  <si>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</si>
  <si>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</si>
  <si>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</si>
  <si>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</si>
  <si>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</si>
  <si>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</si>
  <si>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</si>
  <si>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</si>
  <si>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</si>
  <si>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</si>
  <si>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</si>
  <si>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</si>
  <si>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</si>
  <si>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</si>
  <si>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</si>
  <si>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</si>
  <si>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</si>
  <si>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</si>
  <si>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</si>
  <si>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</si>
  <si>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</si>
  <si>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</si>
  <si>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</si>
  <si>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</si>
  <si>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</si>
  <si>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</si>
  <si>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</si>
  <si>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</si>
  <si>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</si>
  <si>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</si>
  <si>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</si>
  <si>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</si>
  <si>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</si>
  <si>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</si>
  <si>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</si>
  <si>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</si>
  <si>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</si>
  <si>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</si>
  <si>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</si>
  <si>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</si>
  <si>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</si>
  <si>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</si>
  <si>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</si>
  <si>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</si>
  <si>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</si>
  <si>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</si>
  <si>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</si>
  <si>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</si>
  <si>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</si>
  <si>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</si>
  <si>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</si>
  <si>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</si>
  <si>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</si>
  <si>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</si>
  <si>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</si>
  <si>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</si>
  <si>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</si>
  <si>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</si>
  <si>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</si>
  <si>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</si>
  <si>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</si>
  <si>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</si>
  <si>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</si>
  <si>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</si>
  <si>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</si>
  <si>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</si>
  <si>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</si>
  <si>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</si>
  <si>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</si>
  <si>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</si>
  <si>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</si>
  <si>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</si>
  <si>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</si>
  <si>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</si>
  <si>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</si>
  <si>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</si>
  <si>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</si>
  <si>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</si>
  <si>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</si>
  <si>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</si>
  <si>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</si>
  <si>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</si>
  <si>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</si>
  <si>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</si>
  <si>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</si>
  <si>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</si>
  <si>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</si>
  <si>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</si>
  <si>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</si>
  <si>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</si>
  <si>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</si>
  <si>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</si>
  <si>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</si>
  <si>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</si>
  <si>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</si>
  <si>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</si>
  <si>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</si>
  <si>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</si>
  <si>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</si>
  <si>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</si>
  <si>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</si>
  <si>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</si>
  <si>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</si>
  <si>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</si>
  <si>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</si>
  <si>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</si>
  <si>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</si>
  <si>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</si>
  <si>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</si>
  <si>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</si>
  <si>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</si>
  <si>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</si>
  <si>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</si>
  <si>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</si>
  <si>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</si>
  <si>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</si>
  <si>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</si>
  <si>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</si>
  <si>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</si>
  <si>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</si>
  <si>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</si>
  <si>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</si>
  <si>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</si>
  <si>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</si>
  <si>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</si>
  <si>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</si>
  <si>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</si>
  <si>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</si>
  <si>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</si>
  <si>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</si>
  <si>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</si>
  <si>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</si>
  <si>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</si>
  <si>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</si>
  <si>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</si>
  <si>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</si>
  <si>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</si>
  <si>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</si>
  <si>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</si>
  <si>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</si>
  <si>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</si>
  <si>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</si>
  <si>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</si>
  <si>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</si>
  <si>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</si>
  <si>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</si>
  <si>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</si>
  <si>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</si>
  <si>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</si>
  <si>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</si>
  <si>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</si>
  <si>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</si>
  <si>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</si>
  <si>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</si>
  <si>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</si>
  <si>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</si>
  <si>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</si>
  <si>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</si>
  <si>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</si>
  <si>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</si>
  <si>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</si>
  <si>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</si>
  <si>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</si>
  <si>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</si>
  <si>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</si>
  <si>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</si>
  <si>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</si>
  <si>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</si>
  <si>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</si>
  <si>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</si>
  <si>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</si>
  <si>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</si>
  <si>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</si>
  <si>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</si>
  <si>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</si>
  <si>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</si>
  <si>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</si>
  <si>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</si>
  <si>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</si>
  <si>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</si>
  <si>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</si>
  <si>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</si>
  <si>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</si>
  <si>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</si>
  <si>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</si>
  <si>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</si>
  <si>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</si>
  <si>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</si>
  <si>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</si>
  <si>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</si>
  <si>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</si>
  <si>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</si>
  <si>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</si>
  <si>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</si>
  <si>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</si>
  <si>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</si>
  <si>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</si>
  <si>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</si>
  <si>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</si>
  <si>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</si>
  <si>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</si>
  <si>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</si>
  <si>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</si>
  <si>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</si>
  <si>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</si>
  <si>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</si>
  <si>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</si>
  <si>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</si>
  <si>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</si>
  <si>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</si>
  <si>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</si>
  <si>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</si>
  <si>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</si>
  <si>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</si>
  <si>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</si>
  <si>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</si>
  <si>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</si>
  <si>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</si>
  <si>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</si>
  <si>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</si>
  <si>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</si>
  <si>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</si>
  <si>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</si>
  <si>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</si>
  <si>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</si>
  <si>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</si>
  <si>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</si>
  <si>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</si>
  <si>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</si>
  <si>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</si>
  <si>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</si>
  <si>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</si>
  <si>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</si>
  <si>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</si>
  <si>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</si>
  <si>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</si>
  <si>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</si>
  <si>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</si>
  <si>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</si>
  <si>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</si>
  <si>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</si>
  <si>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</si>
  <si>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</si>
  <si>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</si>
  <si>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</si>
  <si>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</si>
  <si>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</si>
  <si>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</si>
  <si>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</si>
  <si>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</si>
  <si>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</si>
  <si>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</si>
  <si>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</si>
  <si>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</si>
  <si>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</si>
  <si>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</si>
  <si>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</si>
  <si>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</si>
  <si>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</si>
  <si>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</si>
  <si>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</si>
  <si>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</si>
  <si>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</si>
  <si>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</si>
  <si>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</si>
  <si>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</si>
  <si>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</si>
  <si>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</si>
  <si>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</si>
  <si>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</si>
  <si>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</si>
  <si>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</si>
  <si>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</si>
  <si>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</si>
  <si>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</si>
  <si>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</si>
  <si>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</si>
  <si>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</si>
  <si>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</si>
  <si>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</si>
  <si>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</si>
  <si>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</si>
  <si>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</si>
  <si>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</si>
  <si>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</si>
  <si>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</si>
  <si>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</si>
  <si>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</si>
  <si>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</si>
  <si>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</si>
  <si>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</si>
  <si>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</si>
  <si>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</si>
  <si>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</si>
  <si>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</si>
  <si>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</si>
  <si>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</si>
  <si>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</si>
  <si>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</si>
  <si>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</si>
  <si>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</si>
  <si>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</si>
  <si>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</si>
  <si>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</si>
  <si>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</si>
  <si>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</si>
  <si>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</si>
  <si>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</si>
  <si>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</si>
  <si>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</si>
  <si>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</si>
  <si>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</si>
  <si>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</si>
  <si>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</si>
  <si>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</si>
  <si>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</si>
  <si>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</si>
  <si>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</si>
  <si>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</si>
  <si>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</si>
  <si>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</si>
  <si>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</si>
  <si>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</si>
  <si>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</si>
  <si>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</si>
  <si>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</si>
  <si>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</si>
  <si>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</si>
  <si>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</si>
  <si>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</si>
  <si>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</si>
  <si>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</si>
  <si>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</si>
  <si>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</si>
  <si>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</si>
  <si>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</si>
  <si>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</si>
  <si>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</si>
  <si>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</si>
  <si>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</si>
  <si>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</si>
  <si>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</si>
  <si>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</si>
  <si>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</si>
  <si>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</si>
  <si>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</si>
  <si>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</si>
  <si>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</si>
  <si>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</si>
  <si>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</si>
  <si>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</si>
  <si>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</si>
  <si>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</si>
  <si>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</si>
  <si>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</si>
  <si>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</si>
  <si>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</si>
  <si>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</si>
  <si>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</si>
  <si>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</si>
  <si>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</si>
  <si>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</si>
  <si>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</si>
  <si>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</si>
  <si>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</si>
  <si>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</si>
  <si>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</si>
  <si>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</si>
  <si>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</si>
  <si>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</si>
  <si>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</si>
  <si>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</si>
  <si>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</si>
  <si>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</si>
  <si>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</si>
  <si>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</si>
  <si>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</si>
  <si>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</si>
  <si>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</si>
  <si>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</si>
  <si>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</si>
  <si>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</si>
  <si>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</si>
  <si>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</si>
  <si>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</si>
  <si>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</si>
  <si>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</si>
  <si>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</si>
  <si>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</si>
  <si>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</si>
  <si>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</si>
  <si>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</si>
  <si>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</si>
  <si>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</si>
  <si>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</si>
  <si>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</si>
  <si>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</si>
  <si>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</si>
  <si>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</si>
  <si>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</si>
  <si>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</si>
  <si>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</si>
  <si>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</si>
  <si>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</si>
  <si>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</si>
  <si>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</si>
  <si>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</si>
  <si>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</si>
  <si>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</si>
  <si>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</si>
  <si>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</si>
  <si>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</si>
  <si>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</si>
  <si>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</si>
  <si>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</si>
  <si>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</si>
  <si>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</si>
  <si>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</si>
  <si>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</si>
  <si>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</si>
  <si>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</si>
  <si>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</si>
  <si>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</si>
  <si>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</si>
  <si>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</si>
  <si>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</si>
  <si>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</si>
  <si>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</si>
  <si>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</si>
  <si>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</si>
  <si>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</si>
  <si>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</si>
  <si>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</si>
  <si>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</si>
  <si>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</si>
  <si>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</si>
  <si>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</si>
  <si>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</si>
  <si>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</si>
  <si>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</si>
  <si>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</si>
  <si>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</si>
  <si>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</si>
  <si>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</si>
  <si>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</si>
  <si>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</si>
  <si>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</si>
  <si>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</si>
  <si>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</si>
  <si>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</si>
  <si>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</si>
  <si>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</si>
  <si>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</si>
  <si>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</si>
  <si>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</si>
  <si>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</si>
  <si>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</si>
  <si>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</si>
  <si>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</si>
  <si>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</si>
  <si>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</si>
  <si>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</si>
  <si>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</si>
  <si>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</si>
  <si>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</si>
  <si>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</si>
  <si>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</si>
  <si>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</si>
  <si>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</si>
  <si>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</si>
  <si>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</si>
  <si>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</si>
  <si>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</si>
  <si>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</si>
  <si>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</si>
  <si>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</si>
  <si>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</si>
  <si>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</si>
  <si>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</si>
  <si>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</si>
  <si>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</si>
  <si>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</si>
  <si>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</si>
  <si>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</si>
  <si>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</si>
  <si>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</si>
  <si>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</si>
  <si>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</si>
  <si>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</si>
  <si>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</si>
  <si>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</si>
  <si>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</si>
  <si>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</si>
  <si>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</si>
  <si>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</si>
  <si>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</si>
  <si>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</si>
  <si>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</si>
  <si>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</si>
  <si>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</si>
  <si>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</si>
  <si>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</si>
  <si>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</si>
  <si>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</si>
  <si>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</si>
  <si>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</si>
  <si>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</si>
  <si>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</si>
  <si>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</si>
  <si>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</si>
  <si>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</si>
  <si>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</si>
  <si>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</si>
  <si>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</si>
  <si>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</si>
  <si>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</si>
  <si>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</si>
  <si>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</si>
  <si>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</si>
  <si>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</si>
  <si>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</si>
  <si>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</si>
  <si>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</si>
  <si>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</si>
  <si>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</si>
  <si>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</si>
  <si>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</si>
  <si>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</si>
  <si>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</si>
  <si>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</si>
  <si>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</si>
  <si>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</si>
  <si>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</si>
  <si>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</si>
  <si>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</si>
  <si>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</si>
  <si>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</si>
  <si>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</si>
  <si>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</si>
  <si>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</si>
  <si>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</si>
  <si>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</si>
  <si>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</si>
  <si>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</si>
  <si>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</si>
  <si>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</si>
  <si>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</si>
  <si>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</si>
  <si>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</si>
  <si>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</si>
  <si>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</si>
  <si>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</si>
  <si>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</si>
  <si>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</si>
  <si>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</si>
  <si>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</si>
  <si>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</si>
  <si>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</si>
  <si>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</si>
  <si>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</si>
  <si>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</si>
  <si>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</si>
  <si>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</si>
  <si>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</si>
  <si>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</si>
  <si>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</si>
  <si>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</si>
  <si>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</si>
  <si>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</si>
  <si>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</si>
  <si>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</si>
  <si>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</si>
  <si>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</si>
  <si>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</si>
  <si>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</si>
  <si>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</si>
  <si>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</si>
  <si>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</si>
  <si>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</si>
  <si>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</si>
  <si>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</si>
  <si>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</si>
  <si>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</si>
  <si>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</si>
  <si>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</si>
  <si>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</si>
  <si>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</si>
  <si>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</si>
  <si>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</si>
  <si>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</si>
  <si>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</si>
  <si>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</si>
  <si>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</si>
  <si>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</si>
  <si>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</si>
  <si>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</si>
  <si>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</si>
  <si>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</si>
  <si>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</si>
  <si>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</si>
  <si>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</si>
  <si>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</si>
  <si>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</si>
  <si>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</si>
  <si>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</si>
  <si>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</si>
  <si>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</si>
  <si>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</si>
  <si>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</si>
  <si>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</si>
  <si>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</si>
  <si>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</si>
  <si>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</si>
  <si>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</si>
  <si>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</si>
  <si>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</si>
  <si>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</si>
  <si>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</si>
  <si>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</si>
  <si>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</si>
  <si>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</si>
  <si>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</si>
  <si>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</si>
  <si>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</si>
  <si>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</si>
  <si>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</si>
  <si>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</si>
  <si>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</si>
  <si>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</si>
  <si>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</si>
  <si>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</si>
  <si>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</si>
  <si>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</si>
  <si>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</si>
  <si>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</si>
  <si>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</si>
  <si>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</si>
  <si>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</si>
  <si>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</si>
  <si>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</si>
  <si>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</si>
  <si>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</si>
  <si>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</si>
  <si>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</si>
  <si>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</si>
  <si>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</si>
  <si>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</si>
  <si>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</si>
  <si>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</si>
  <si>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</si>
  <si>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</si>
  <si>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</si>
  <si>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</si>
  <si>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</si>
  <si>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</si>
  <si>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</si>
  <si>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</si>
  <si>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</si>
  <si>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</si>
  <si>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</si>
  <si>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</si>
  <si>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</si>
  <si>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</si>
  <si>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</si>
  <si>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</si>
  <si>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</si>
  <si>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</si>
  <si>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</si>
  <si>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</si>
  <si>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</si>
  <si>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</si>
  <si>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</si>
  <si>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</si>
  <si>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</si>
  <si>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</si>
  <si>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</si>
  <si>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</si>
  <si>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</si>
  <si>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</si>
  <si>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</si>
  <si>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</si>
  <si>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</si>
  <si>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</si>
  <si>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</si>
  <si>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</si>
  <si>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</si>
  <si>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</si>
  <si>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</si>
  <si>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</si>
  <si>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</si>
  <si>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</si>
  <si>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</si>
  <si>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</si>
  <si>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</si>
  <si>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</si>
  <si>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</si>
  <si>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</si>
  <si>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</si>
  <si>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</si>
  <si>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</si>
  <si>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</si>
  <si>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</si>
  <si>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</si>
  <si>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</si>
  <si>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</si>
  <si>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</si>
  <si>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</si>
  <si>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</si>
  <si>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</si>
  <si>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</si>
  <si>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</si>
  <si>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</si>
  <si>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</si>
  <si>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</si>
  <si>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</si>
  <si>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</si>
  <si>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</si>
  <si>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</si>
  <si>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</si>
  <si>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</si>
  <si>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</si>
  <si>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</si>
  <si>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</si>
  <si>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</si>
  <si>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</si>
  <si>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</si>
  <si>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</si>
  <si>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</si>
  <si>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</si>
  <si>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</si>
  <si>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</si>
  <si>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</si>
  <si>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</si>
  <si>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</si>
  <si>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</si>
  <si>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</si>
  <si>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</si>
  <si>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</si>
  <si>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</si>
  <si>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</si>
  <si>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</si>
  <si>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</si>
  <si>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</si>
  <si>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</si>
  <si>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</si>
  <si>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</si>
  <si>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</si>
  <si>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</si>
  <si>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</si>
  <si>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</si>
  <si>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</si>
  <si>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</si>
  <si>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</si>
  <si>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</si>
  <si>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</si>
  <si>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</si>
  <si>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</si>
  <si>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</si>
  <si>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</si>
  <si>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</si>
  <si>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</si>
  <si>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</si>
  <si>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</si>
  <si>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</si>
  <si>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</si>
  <si>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</si>
  <si>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</si>
  <si>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</si>
  <si>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</si>
  <si>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</si>
  <si>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</si>
  <si>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</si>
  <si>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</si>
  <si>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</si>
  <si>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</si>
  <si>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</si>
  <si>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</si>
  <si>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</si>
  <si>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</si>
  <si>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</si>
  <si>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</si>
  <si>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</si>
  <si>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</si>
  <si>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</si>
  <si>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</si>
  <si>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</si>
  <si>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</si>
  <si>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</si>
  <si>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</si>
  <si>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</si>
  <si>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</si>
  <si>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</si>
  <si>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</si>
  <si>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</si>
  <si>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</si>
  <si>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</si>
  <si>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</si>
  <si>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</si>
  <si>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</si>
  <si>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</si>
  <si>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</si>
  <si>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</si>
  <si>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</si>
  <si>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</si>
  <si>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</si>
  <si>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</si>
  <si>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</si>
  <si>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</si>
  <si>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</si>
  <si>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</si>
  <si>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</si>
  <si>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</si>
  <si>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</si>
  <si>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</si>
  <si>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</si>
  <si>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</si>
  <si>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</si>
  <si>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</si>
  <si>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</si>
  <si>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</si>
  <si>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</si>
  <si>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</si>
  <si>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</si>
  <si>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</si>
  <si>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</si>
  <si>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</si>
  <si>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</si>
  <si>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</si>
  <si>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</si>
  <si>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</si>
  <si>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</si>
  <si>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</si>
  <si>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</si>
  <si>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</si>
  <si>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</si>
  <si>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</si>
  <si>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</si>
  <si>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</si>
  <si>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</si>
  <si>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</si>
  <si>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</si>
  <si>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</si>
  <si>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</si>
  <si>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</si>
  <si>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</si>
  <si>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</si>
  <si>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</si>
  <si>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</si>
  <si>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</si>
  <si>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</si>
  <si>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</si>
  <si>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</si>
  <si>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</si>
  <si>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</si>
  <si>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</si>
  <si>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</si>
  <si>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</si>
  <si>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</si>
  <si>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</si>
  <si>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</si>
  <si>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</si>
  <si>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</si>
  <si>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</si>
  <si>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</si>
  <si>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</si>
  <si>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</si>
  <si>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</si>
  <si>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</si>
  <si>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</si>
  <si>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</si>
  <si>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</si>
  <si>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</si>
  <si>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</si>
  <si>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</si>
  <si>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</si>
  <si>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</si>
  <si>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</si>
  <si>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</si>
  <si>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</si>
  <si>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</si>
  <si>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</si>
  <si>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</si>
  <si>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</si>
  <si>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</si>
  <si>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</si>
  <si>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</si>
  <si>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</si>
  <si>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</si>
  <si>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</si>
  <si>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</si>
  <si>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</si>
  <si>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</si>
  <si>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</si>
  <si>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</si>
  <si>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</si>
  <si>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</si>
  <si>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</si>
  <si>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</si>
  <si>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</si>
  <si>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</si>
  <si>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</si>
  <si>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</si>
  <si>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</si>
  <si>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</si>
  <si>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</si>
  <si>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</si>
  <si>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</si>
  <si>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</si>
  <si>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</si>
  <si>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</si>
  <si>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</si>
  <si>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</si>
  <si>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</si>
  <si>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</si>
  <si>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</si>
  <si>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</si>
  <si>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</si>
  <si>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</si>
  <si>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</si>
  <si>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</si>
  <si>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</si>
  <si>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</si>
  <si>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</si>
  <si>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</si>
  <si>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</si>
  <si>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</si>
  <si>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</si>
  <si>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</si>
  <si>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</si>
  <si>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</si>
  <si>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</si>
  <si>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</si>
  <si>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</si>
  <si>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</si>
  <si>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</si>
  <si>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</si>
  <si>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</si>
  <si>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</si>
  <si>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</si>
  <si>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</si>
  <si>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</si>
  <si>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</si>
  <si>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</si>
  <si>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</si>
  <si>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</si>
  <si>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</si>
  <si>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</si>
  <si>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</si>
  <si>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</si>
  <si>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</si>
  <si>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</si>
  <si>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</si>
  <si>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</si>
  <si>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</si>
  <si>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</si>
  <si>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</si>
  <si>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</si>
  <si>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</si>
  <si>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</si>
  <si>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</si>
  <si>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</si>
  <si>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</si>
  <si>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</si>
  <si>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</si>
  <si>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</si>
  <si>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</si>
  <si>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</si>
  <si>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</si>
  <si>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</si>
  <si>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</si>
  <si>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</si>
  <si>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</si>
  <si>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</si>
  <si>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</si>
  <si>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</si>
  <si>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</si>
  <si>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</si>
  <si>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</si>
  <si>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</si>
  <si>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</si>
  <si>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</si>
  <si>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</si>
  <si>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</si>
  <si>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</si>
  <si>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</si>
  <si>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</si>
  <si>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</si>
  <si>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</si>
  <si>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</si>
  <si>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</si>
  <si>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</si>
  <si>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</si>
  <si>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</si>
  <si>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</si>
  <si>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</si>
  <si>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</si>
  <si>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</si>
  <si>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</si>
  <si>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</si>
  <si>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</si>
  <si>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</si>
  <si>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</si>
  <si>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</si>
  <si>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</si>
  <si>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</si>
  <si>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</si>
  <si>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</si>
  <si>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</si>
  <si>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</si>
  <si>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</si>
  <si>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</si>
  <si>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</si>
  <si>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</si>
  <si>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</si>
  <si>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</si>
  <si>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</si>
  <si>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</si>
  <si>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</si>
  <si>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</si>
  <si>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</si>
  <si>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</si>
  <si>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</si>
  <si>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</si>
  <si>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</si>
  <si>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</si>
  <si>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</si>
  <si>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</si>
  <si>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</si>
  <si>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</si>
  <si>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</si>
  <si>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</si>
  <si>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</si>
  <si>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</si>
  <si>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</si>
  <si>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</si>
  <si>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</si>
  <si>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</si>
  <si>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</si>
  <si>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</si>
  <si>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</si>
  <si>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</si>
  <si>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</si>
  <si>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</si>
  <si>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</si>
  <si>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</si>
  <si>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</si>
  <si>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</si>
  <si>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</si>
  <si>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</si>
  <si>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</si>
  <si>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</si>
  <si>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</si>
  <si>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</si>
  <si>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</si>
  <si>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</si>
  <si>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</si>
  <si>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</si>
  <si>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</si>
  <si>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</si>
  <si>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</si>
  <si>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</si>
  <si>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</si>
  <si>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</si>
  <si>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</si>
  <si>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</si>
  <si>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</si>
  <si>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</si>
  <si>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</si>
  <si>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</si>
  <si>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</si>
  <si>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</si>
  <si>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</si>
  <si>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</si>
  <si>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</si>
  <si>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</si>
  <si>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</si>
  <si>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</si>
  <si>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</si>
  <si>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</si>
  <si>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</si>
  <si>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</si>
  <si>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</si>
  <si>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</si>
  <si>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</si>
  <si>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</si>
  <si>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</si>
  <si>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</si>
  <si>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</si>
  <si>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</si>
  <si>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</si>
  <si>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</si>
  <si>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</si>
  <si>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</si>
  <si>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</si>
  <si>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</si>
  <si>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</si>
  <si>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</si>
  <si>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</si>
  <si>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</si>
  <si>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</si>
  <si>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</si>
  <si>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</si>
  <si>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</si>
  <si>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</si>
  <si>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</si>
  <si>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</si>
  <si>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</si>
  <si>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</si>
  <si>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</si>
  <si>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</si>
  <si>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</si>
  <si>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</si>
  <si>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</si>
  <si>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</si>
  <si>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</si>
  <si>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</si>
  <si>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</si>
  <si>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</si>
  <si>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</si>
  <si>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</si>
  <si>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</si>
  <si>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</si>
  <si>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</si>
  <si>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</si>
  <si>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</si>
  <si>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</si>
  <si>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</si>
  <si>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</si>
  <si>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</si>
  <si>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</si>
  <si>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</si>
  <si>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</si>
  <si>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</si>
  <si>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</si>
  <si>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</si>
  <si>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</si>
  <si>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</si>
  <si>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</si>
  <si>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</si>
  <si>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</si>
  <si>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</si>
  <si>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</si>
  <si>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</si>
  <si>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</si>
  <si>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</si>
  <si>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</si>
  <si>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</si>
  <si>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</si>
  <si>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</si>
  <si>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</si>
  <si>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</si>
  <si>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</si>
  <si>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</si>
  <si>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</si>
  <si>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</si>
  <si>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</si>
  <si>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</si>
  <si>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</si>
  <si>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</si>
  <si>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</si>
  <si>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</si>
  <si>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</si>
  <si>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</si>
  <si>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</si>
  <si>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</si>
  <si>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</si>
  <si>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</si>
  <si>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</si>
  <si>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</si>
  <si>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</si>
  <si>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</si>
  <si>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</si>
  <si>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</si>
  <si>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</si>
  <si>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</si>
  <si>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</si>
  <si>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</si>
  <si>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</si>
  <si>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</si>
  <si>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</si>
  <si>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</si>
  <si>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</si>
  <si>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</si>
  <si>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</si>
  <si>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</si>
  <si>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</si>
  <si>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</si>
  <si>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</si>
  <si>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</si>
  <si>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</si>
  <si>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</si>
  <si>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</si>
  <si>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</si>
  <si>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</si>
  <si>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</si>
  <si>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</si>
  <si>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</si>
  <si>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</si>
  <si>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</si>
  <si>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</si>
  <si>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</si>
  <si>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</si>
  <si>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</si>
  <si>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</si>
  <si>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</si>
  <si>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</si>
  <si>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</si>
  <si>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</si>
  <si>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</si>
  <si>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</si>
  <si>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</si>
  <si>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</si>
  <si>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</si>
  <si>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</si>
  <si>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</si>
  <si>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</si>
  <si>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</si>
  <si>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</si>
  <si>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</si>
  <si>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</si>
  <si>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</si>
  <si>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</si>
  <si>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</si>
  <si>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</si>
  <si>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</si>
  <si>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</si>
  <si>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</si>
  <si>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</si>
  <si>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</si>
  <si>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</si>
  <si>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</si>
  <si>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</si>
  <si>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</si>
  <si>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</si>
  <si>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</si>
  <si>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</si>
  <si>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</si>
  <si>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</si>
  <si>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</si>
  <si>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</si>
  <si>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</si>
  <si>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</si>
  <si>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</si>
  <si>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</si>
  <si>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</si>
  <si>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</si>
  <si>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</si>
  <si>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</si>
  <si>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</si>
  <si>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</si>
  <si>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</si>
  <si>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</si>
  <si>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</si>
  <si>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</si>
  <si>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</si>
  <si>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</si>
  <si>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</si>
  <si>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</si>
  <si>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</si>
  <si>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</si>
  <si>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</si>
  <si>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</si>
  <si>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</si>
  <si>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</si>
  <si>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</si>
  <si>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</si>
  <si>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</si>
  <si>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</si>
  <si>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</si>
  <si>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</si>
  <si>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</si>
  <si>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</si>
  <si>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</si>
  <si>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</si>
  <si>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</si>
  <si>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</si>
  <si>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</si>
  <si>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</si>
  <si>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</si>
  <si>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</si>
  <si>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</si>
  <si>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</si>
  <si>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</si>
  <si>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</si>
  <si>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</si>
  <si>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</si>
  <si>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</si>
  <si>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</si>
  <si>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</si>
  <si>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</si>
  <si>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</si>
  <si>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</si>
  <si>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</si>
  <si>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</si>
  <si>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</si>
  <si>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</si>
  <si>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</si>
  <si>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</si>
  <si>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</si>
  <si>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</si>
  <si>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</si>
  <si>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</si>
  <si>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</si>
  <si>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</si>
  <si>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</si>
  <si>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</si>
  <si>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</si>
  <si>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</si>
  <si>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</si>
  <si>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</si>
  <si>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</si>
  <si>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</si>
  <si>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</si>
  <si>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</si>
  <si>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</si>
  <si>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</si>
  <si>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</si>
  <si>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</si>
  <si>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</si>
  <si>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</si>
  <si>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</si>
  <si>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</si>
  <si>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</si>
  <si>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</si>
  <si>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</si>
  <si>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</si>
  <si>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</si>
  <si>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</si>
  <si>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</si>
  <si>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</si>
  <si>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</si>
  <si>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</si>
  <si>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</si>
  <si>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</si>
  <si>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</si>
  <si>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</si>
  <si>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</si>
  <si>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</si>
  <si>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</si>
  <si>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</si>
  <si>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</si>
  <si>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</si>
  <si>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</si>
  <si>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</si>
  <si>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</si>
  <si>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</si>
  <si>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</si>
  <si>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</si>
  <si>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</si>
  <si>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</si>
  <si>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</si>
  <si>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</si>
  <si>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</si>
  <si>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</si>
  <si>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</si>
  <si>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</si>
  <si>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</si>
  <si>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</si>
  <si>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</si>
  <si>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</si>
  <si>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</si>
  <si>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</si>
  <si>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</si>
  <si>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</si>
  <si>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</si>
  <si>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</si>
  <si>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</si>
  <si>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</si>
  <si>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</si>
  <si>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</si>
  <si>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</si>
  <si>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</si>
  <si>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</si>
  <si>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</si>
  <si>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</si>
  <si>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</si>
  <si>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</si>
  <si>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</si>
  <si>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</si>
  <si>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</si>
  <si>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</si>
  <si>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</si>
  <si>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</si>
  <si>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</si>
  <si>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</si>
  <si>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</si>
  <si>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</si>
  <si>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</si>
  <si>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</si>
  <si>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</si>
  <si>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</si>
  <si>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</si>
  <si>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</si>
  <si>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</si>
  <si>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</si>
  <si>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</si>
  <si>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</si>
  <si>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</si>
  <si>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</si>
  <si>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</si>
  <si>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</si>
  <si>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</si>
  <si>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</si>
  <si>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</si>
  <si>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</si>
  <si>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</si>
  <si>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</si>
  <si>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</si>
  <si>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</si>
  <si>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</si>
  <si>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</si>
  <si>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</si>
  <si>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</si>
  <si>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</si>
  <si>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</si>
  <si>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</si>
  <si>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</si>
  <si>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</si>
  <si>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</si>
  <si>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</si>
  <si>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</si>
  <si>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</si>
  <si>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</si>
  <si>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</si>
  <si>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</si>
  <si>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</si>
  <si>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</si>
  <si>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</si>
  <si>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</si>
  <si>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</si>
  <si>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</si>
  <si>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</si>
  <si>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</si>
  <si>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</si>
  <si>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</si>
  <si>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</si>
  <si>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</si>
  <si>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</si>
  <si>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</si>
  <si>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</si>
  <si>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</si>
  <si>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</si>
  <si>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</si>
  <si>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</si>
  <si>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</si>
  <si>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</si>
  <si>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</si>
  <si>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</si>
  <si>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</si>
  <si>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</si>
  <si>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</si>
  <si>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</si>
  <si>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</si>
  <si>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</si>
  <si>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</si>
  <si>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</si>
  <si>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</si>
  <si>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</si>
  <si>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</si>
  <si>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</si>
  <si>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</si>
  <si>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</si>
  <si>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</si>
  <si>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</si>
  <si>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</si>
  <si>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</si>
  <si>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</si>
  <si>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</si>
  <si>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</si>
  <si>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</si>
  <si>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</si>
  <si>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</si>
  <si>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</si>
  <si>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</si>
  <si>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</si>
  <si>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</si>
  <si>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</si>
  <si>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</si>
  <si>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</si>
  <si>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</si>
  <si>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</si>
  <si>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</si>
  <si>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</si>
  <si>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</si>
  <si>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</si>
  <si>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</si>
  <si>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</si>
  <si>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</si>
  <si>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</si>
  <si>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</si>
  <si>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</si>
  <si>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</si>
  <si>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</si>
  <si>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</si>
  <si>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</si>
  <si>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</si>
  <si>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</si>
  <si>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</si>
  <si>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</si>
  <si>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</si>
  <si>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</si>
  <si>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</si>
  <si>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</si>
  <si>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</si>
  <si>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</si>
  <si>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</si>
  <si>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</si>
  <si>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</si>
  <si>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</si>
  <si>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</si>
  <si>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</si>
  <si>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</si>
  <si>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</si>
  <si>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</si>
  <si>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</si>
  <si>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</si>
  <si>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</si>
  <si>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</si>
  <si>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</si>
  <si>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</si>
  <si>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</si>
  <si>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</si>
  <si>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</si>
  <si>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</si>
  <si>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</si>
  <si>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</si>
  <si>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</si>
  <si>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</si>
  <si>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</si>
  <si>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</si>
  <si>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</si>
  <si>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</si>
  <si>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</si>
  <si>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</si>
  <si>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</si>
  <si>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</si>
  <si>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</si>
  <si>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</si>
  <si>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</si>
  <si>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</si>
  <si>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</si>
  <si>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</si>
  <si>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</si>
  <si>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</si>
  <si>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</si>
  <si>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</si>
  <si>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</si>
  <si>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</si>
  <si>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</si>
  <si>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</si>
  <si>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</si>
  <si>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</si>
  <si>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</si>
  <si>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</si>
  <si>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</si>
  <si>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</si>
  <si>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</si>
  <si>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</si>
  <si>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</si>
  <si>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</si>
  <si>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</si>
  <si>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</si>
  <si>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</si>
  <si>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</si>
  <si>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</si>
  <si>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</si>
  <si>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</si>
  <si>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</si>
  <si>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</si>
  <si>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</si>
  <si>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</si>
  <si>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</si>
  <si>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</si>
  <si>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</si>
  <si>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</si>
  <si>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</si>
  <si>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</si>
  <si>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</si>
  <si>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</si>
  <si>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</si>
  <si>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</si>
  <si>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</si>
  <si>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</si>
  <si>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</si>
  <si>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</si>
  <si>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</si>
  <si>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</si>
  <si>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</si>
  <si>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</si>
  <si>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</si>
  <si>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</si>
  <si>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</si>
  <si>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</si>
  <si>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</si>
  <si>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</si>
  <si>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</si>
  <si>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</si>
  <si>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</si>
  <si>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</si>
  <si>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</si>
  <si>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</si>
  <si>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</si>
  <si>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</si>
  <si>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</si>
  <si>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</si>
  <si>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</si>
  <si>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</si>
  <si>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</si>
  <si>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</si>
  <si>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</si>
  <si>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</si>
  <si>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</si>
  <si>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</si>
  <si>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</si>
  <si>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</si>
  <si>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</si>
  <si>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</si>
  <si>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</si>
  <si>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</si>
  <si>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</si>
  <si>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</si>
  <si>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</si>
  <si>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</si>
  <si>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</si>
  <si>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</si>
  <si>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</si>
  <si>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</si>
  <si>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</si>
  <si>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</si>
  <si>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</si>
  <si>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</si>
  <si>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</si>
  <si>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</si>
  <si>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</si>
  <si>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</si>
  <si>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</si>
  <si>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</si>
  <si>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</si>
  <si>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</si>
  <si>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</si>
  <si>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</si>
  <si>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</si>
  <si>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</si>
  <si>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</si>
  <si>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</si>
  <si>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</si>
  <si>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</si>
  <si>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</si>
  <si>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</si>
  <si>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</si>
  <si>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</si>
  <si>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</si>
  <si>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</si>
  <si>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</si>
  <si>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</si>
  <si>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</si>
  <si>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</si>
  <si>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</si>
  <si>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</si>
  <si>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</si>
  <si>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</si>
  <si>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</si>
  <si>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</si>
  <si>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</si>
  <si>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</si>
  <si>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</si>
  <si>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</si>
  <si>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</si>
  <si>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</si>
  <si>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</si>
  <si>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</si>
  <si>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</si>
  <si>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</si>
  <si>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</si>
  <si>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</si>
  <si>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</si>
  <si>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</si>
  <si>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</si>
  <si>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</si>
  <si>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</si>
  <si>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</si>
  <si>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</si>
  <si>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</si>
  <si>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</si>
  <si>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</si>
  <si>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</si>
  <si>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</si>
  <si>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</si>
  <si>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</si>
  <si>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</si>
  <si>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</si>
  <si>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</si>
  <si>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</si>
  <si>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</si>
  <si>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</si>
  <si>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</si>
  <si>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</si>
  <si>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</si>
  <si>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</si>
  <si>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</si>
  <si>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</si>
  <si>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</si>
  <si>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</si>
  <si>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</si>
  <si>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</si>
  <si>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</si>
  <si>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</si>
  <si>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</si>
  <si>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</si>
  <si>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</si>
  <si>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</si>
  <si>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</si>
  <si>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</si>
  <si>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</si>
  <si>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</si>
  <si>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</si>
  <si>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</si>
  <si>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</si>
  <si>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</si>
  <si>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</si>
  <si>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</si>
  <si>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</si>
  <si>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</si>
  <si>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</si>
  <si>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</si>
  <si>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</si>
  <si>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</si>
  <si>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</si>
  <si>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</si>
  <si>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</si>
  <si>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</si>
  <si>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</si>
  <si>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</si>
  <si>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</si>
  <si>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</si>
  <si>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</si>
  <si>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</si>
  <si>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</si>
  <si>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</si>
  <si>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</si>
  <si>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</si>
  <si>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</si>
  <si>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</si>
  <si>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</si>
  <si>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</si>
  <si>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</si>
  <si>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</si>
  <si>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</si>
  <si>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</si>
  <si>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</si>
  <si>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</si>
  <si>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</si>
  <si>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</si>
  <si>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</si>
  <si>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</si>
  <si>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</si>
  <si>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</si>
  <si>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</si>
  <si>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</si>
  <si>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</si>
  <si>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</si>
  <si>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</si>
  <si>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</si>
  <si>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</si>
  <si>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</si>
  <si>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</si>
  <si>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</si>
  <si>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</si>
  <si>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</si>
  <si>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</si>
  <si>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</si>
  <si>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</si>
  <si>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</si>
  <si>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</si>
  <si>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</si>
  <si>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</si>
  <si>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</si>
  <si>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</si>
  <si>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</si>
  <si>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</si>
  <si>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</si>
  <si>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</si>
  <si>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</si>
  <si>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</si>
  <si>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</si>
  <si>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</si>
  <si>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</si>
  <si>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</si>
  <si>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</si>
  <si>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</si>
  <si>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</si>
  <si>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</si>
  <si>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</si>
  <si>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</si>
  <si>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</si>
  <si>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</si>
  <si>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</si>
  <si>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</si>
  <si>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</si>
  <si>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</si>
  <si>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</si>
  <si>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</si>
  <si>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</si>
  <si>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</si>
  <si>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</si>
  <si>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</si>
  <si>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</si>
  <si>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</si>
  <si>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</si>
  <si>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</si>
  <si>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</si>
  <si>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</si>
  <si>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</si>
  <si>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</si>
  <si>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</si>
  <si>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</si>
  <si>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</si>
  <si>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</si>
  <si>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</si>
  <si>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</si>
  <si>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</si>
  <si>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</si>
  <si>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</si>
  <si>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</si>
  <si>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</si>
  <si>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</si>
  <si>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</si>
  <si>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</si>
  <si>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</si>
  <si>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</si>
  <si>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</si>
  <si>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</si>
  <si>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</si>
  <si>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</si>
  <si>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</si>
  <si>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</si>
  <si>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</si>
  <si>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</si>
  <si>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</si>
  <si>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</si>
  <si>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</si>
  <si>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</si>
  <si>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</si>
  <si>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</si>
  <si>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</si>
  <si>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</si>
  <si>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</si>
  <si>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</si>
  <si>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</si>
  <si>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</si>
  <si>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</si>
  <si>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</si>
  <si>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</si>
  <si>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</si>
  <si>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</si>
  <si>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</si>
  <si>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</si>
  <si>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</si>
  <si>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</si>
  <si>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</si>
  <si>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</si>
  <si>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</si>
  <si>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</si>
  <si>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</si>
  <si>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</si>
  <si>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</si>
  <si>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</si>
  <si>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</si>
  <si>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</si>
  <si>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</si>
  <si>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</si>
  <si>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</si>
  <si>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</si>
  <si>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</si>
  <si>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</si>
  <si>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</si>
  <si>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</si>
  <si>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</si>
  <si>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</si>
  <si>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</si>
  <si>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</si>
  <si>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</si>
  <si>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</si>
  <si>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</si>
  <si>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</si>
  <si>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</si>
  <si>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</si>
  <si>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</si>
  <si>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</si>
  <si>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</si>
  <si>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</si>
  <si>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</si>
  <si>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</si>
  <si>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</si>
  <si>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</si>
  <si>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</si>
  <si>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</si>
  <si>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</si>
  <si>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</si>
  <si>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</si>
  <si>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</si>
  <si>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</si>
  <si>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</si>
  <si>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</si>
  <si>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</si>
  <si>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</si>
  <si>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</si>
  <si>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</si>
  <si>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</si>
  <si>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</si>
  <si>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</si>
  <si>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</si>
  <si>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</si>
  <si>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</si>
  <si>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</si>
  <si>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</si>
  <si>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</si>
  <si>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</si>
  <si>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</si>
  <si>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</si>
  <si>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</si>
  <si>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</si>
  <si>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</si>
  <si>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</si>
  <si>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</si>
  <si>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</si>
  <si>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</si>
  <si>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</si>
  <si>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</si>
  <si>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</si>
  <si>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</si>
  <si>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</si>
  <si>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</si>
  <si>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</si>
  <si>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</si>
  <si>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</si>
  <si>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</si>
  <si>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</si>
  <si>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</si>
  <si>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</si>
  <si>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</si>
  <si>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</si>
  <si>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</si>
  <si>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</si>
  <si>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</si>
  <si>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</si>
  <si>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</si>
  <si>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</si>
  <si>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</si>
  <si>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</si>
  <si>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</si>
  <si>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</si>
  <si>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</si>
  <si>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</si>
  <si>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</si>
  <si>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</si>
  <si>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</si>
  <si>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</si>
  <si>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</si>
  <si>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</si>
  <si>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</si>
  <si>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</si>
  <si>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</si>
  <si>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</si>
  <si>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</si>
  <si>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</si>
  <si>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</si>
  <si>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</si>
  <si>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</si>
  <si>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</si>
  <si>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</si>
  <si>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</si>
  <si>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</si>
  <si>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</si>
  <si>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</si>
  <si>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</si>
  <si>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</si>
  <si>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</si>
  <si>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</si>
  <si>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</si>
  <si>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</si>
  <si>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</si>
  <si>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</si>
  <si>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</si>
  <si>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</si>
  <si>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</si>
  <si>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</si>
  <si>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</si>
  <si>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</si>
  <si>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</si>
  <si>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</si>
  <si>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</si>
  <si>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</si>
  <si>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</si>
  <si>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</si>
  <si>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</si>
  <si>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</si>
  <si>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</si>
  <si>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</si>
  <si>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</si>
  <si>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</si>
  <si>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</si>
  <si>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</si>
  <si>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</si>
  <si>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</si>
  <si>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</si>
  <si>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</si>
  <si>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</si>
  <si>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</si>
  <si>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</si>
  <si>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</si>
  <si>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</si>
  <si>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</si>
  <si>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</si>
  <si>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</si>
  <si>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</si>
  <si>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</si>
  <si>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</si>
  <si>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</si>
  <si>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</si>
  <si>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</si>
  <si>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</si>
  <si>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</si>
  <si>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</si>
  <si>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</si>
  <si>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</si>
  <si>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</si>
  <si>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</si>
  <si>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</si>
  <si>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</si>
  <si>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</si>
  <si>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</si>
  <si>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</si>
  <si>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</si>
  <si>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</si>
  <si>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</si>
  <si>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</si>
  <si>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</si>
  <si>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</si>
  <si>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</si>
  <si>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</si>
  <si>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</si>
  <si>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</si>
  <si>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</si>
  <si>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</si>
  <si>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</si>
  <si>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</si>
  <si>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</si>
  <si>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</si>
  <si>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</si>
  <si>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</si>
  <si>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</si>
  <si>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</si>
  <si>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</si>
  <si>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</si>
  <si>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</si>
  <si>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</si>
  <si>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</si>
  <si>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</si>
  <si>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</si>
  <si>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</si>
  <si>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</si>
  <si>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</si>
  <si>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</si>
  <si>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</si>
  <si>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</si>
  <si>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</si>
  <si>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</si>
  <si>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</si>
  <si>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</si>
  <si>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</si>
  <si>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</si>
  <si>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</si>
  <si>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</si>
  <si>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</si>
  <si>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</si>
  <si>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</si>
  <si>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</si>
  <si>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</si>
  <si>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</si>
  <si>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</si>
  <si>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</si>
  <si>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</si>
  <si>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</si>
  <si>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</si>
  <si>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</si>
  <si>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</si>
  <si>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</si>
  <si>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</si>
  <si>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</si>
  <si>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</si>
  <si>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</si>
  <si>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</si>
  <si>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</si>
  <si>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</si>
  <si>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</si>
  <si>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</si>
  <si>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</si>
  <si>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</si>
  <si>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</si>
  <si>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</si>
  <si>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</si>
  <si>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</si>
  <si>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</si>
  <si>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</si>
  <si>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</si>
  <si>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</si>
  <si>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</si>
  <si>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</si>
  <si>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</si>
  <si>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</si>
  <si>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</si>
  <si>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</si>
  <si>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</si>
  <si>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</si>
  <si>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</si>
  <si>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</si>
  <si>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</si>
  <si>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</si>
  <si>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</si>
  <si>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</si>
  <si>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</si>
  <si>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</si>
  <si>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</si>
  <si>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</si>
  <si>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</si>
  <si>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</si>
  <si>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</si>
  <si>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</si>
  <si>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</si>
  <si>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</si>
  <si>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</si>
  <si>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</si>
  <si>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</si>
  <si>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</si>
  <si>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</si>
  <si>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</si>
  <si>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</si>
  <si>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</si>
  <si>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</si>
  <si>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</si>
  <si>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</si>
  <si>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</si>
  <si>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</si>
  <si>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</si>
  <si>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</si>
  <si>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</si>
  <si>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</si>
  <si>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</si>
  <si>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</si>
  <si>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</si>
  <si>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</si>
  <si>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</si>
  <si>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</si>
  <si>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</si>
  <si>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</si>
  <si>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</si>
  <si>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</si>
  <si>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</si>
  <si>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</si>
  <si>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</si>
  <si>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</si>
  <si>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</si>
  <si>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</si>
  <si>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</si>
  <si>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</si>
  <si>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</si>
  <si>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</si>
  <si>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</si>
  <si>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</si>
  <si>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</si>
  <si>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</si>
  <si>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</si>
  <si>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</si>
  <si>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</si>
  <si>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</si>
  <si>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</si>
  <si>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</si>
  <si>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</si>
  <si>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</si>
  <si>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</si>
  <si>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</si>
  <si>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</si>
  <si>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</si>
  <si>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</si>
  <si>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</si>
  <si>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</si>
  <si>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</si>
  <si>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</si>
  <si>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</si>
  <si>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</si>
  <si>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</si>
  <si>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</si>
  <si>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</si>
  <si>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</si>
  <si>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</si>
  <si>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</si>
  <si>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</si>
  <si>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</si>
  <si>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</si>
  <si>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</si>
  <si>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</si>
  <si>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</si>
  <si>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</si>
  <si>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</si>
  <si>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</si>
  <si>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</si>
  <si>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</si>
  <si>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</si>
  <si>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</si>
  <si>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</si>
  <si>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</si>
  <si>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</si>
  <si>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</si>
  <si>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</si>
  <si>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</si>
  <si>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</si>
  <si>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</si>
  <si>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</si>
  <si>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</si>
  <si>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</si>
  <si>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</si>
  <si>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</si>
  <si>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</si>
  <si>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</si>
  <si>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</si>
  <si>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</si>
  <si>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</si>
  <si>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</si>
  <si>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</si>
  <si>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</si>
  <si>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</si>
  <si>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</si>
  <si>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</si>
  <si>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</si>
  <si>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</si>
  <si>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</si>
  <si>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</si>
  <si>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</si>
  <si>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</si>
  <si>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</si>
  <si>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</si>
  <si>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</si>
  <si>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</si>
  <si>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</si>
  <si>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</si>
  <si>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</si>
  <si>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</si>
  <si>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</si>
  <si>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</si>
  <si>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</si>
  <si>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</si>
  <si>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</si>
  <si>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</si>
  <si>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</si>
  <si>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</si>
  <si>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</si>
  <si>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</si>
  <si>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</si>
  <si>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</si>
  <si>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</si>
  <si>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</si>
  <si>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</si>
  <si>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</si>
  <si>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</si>
  <si>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</si>
  <si>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</si>
  <si>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</si>
  <si>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</si>
  <si>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</si>
  <si>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</si>
  <si>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</si>
  <si>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</si>
  <si>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</si>
  <si>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</si>
  <si>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</si>
  <si>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</si>
  <si>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</si>
  <si>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</si>
  <si>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</si>
  <si>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</si>
  <si>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</si>
  <si>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</si>
  <si>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</si>
  <si>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</si>
  <si>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</si>
  <si>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</si>
  <si>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</si>
  <si>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</si>
  <si>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</si>
  <si>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</si>
  <si>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</si>
  <si>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</si>
  <si>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</si>
  <si>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</si>
  <si>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</si>
  <si>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</si>
  <si>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</si>
  <si>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</si>
  <si>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</si>
  <si>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</si>
  <si>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</si>
  <si>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</si>
  <si>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</si>
  <si>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</si>
  <si>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</si>
  <si>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</si>
  <si>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</si>
  <si>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</si>
  <si>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</si>
  <si>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</si>
  <si>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</si>
  <si>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</si>
  <si>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</si>
  <si>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</si>
  <si>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</si>
  <si>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</si>
  <si>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</si>
  <si>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</si>
  <si>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</si>
  <si>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</si>
  <si>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</si>
  <si>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</si>
  <si>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</si>
  <si>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</si>
  <si>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</si>
  <si>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</si>
  <si>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</si>
  <si>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</si>
  <si>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</si>
  <si>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</si>
  <si>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</si>
  <si>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</si>
  <si>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</si>
  <si>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</si>
  <si>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</si>
  <si>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</si>
  <si>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</si>
  <si>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</si>
  <si>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</si>
  <si>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</si>
  <si>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</si>
  <si>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</si>
  <si>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</si>
  <si>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</si>
  <si>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</si>
  <si>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</si>
  <si>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</si>
  <si>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</si>
  <si>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</si>
  <si>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</si>
  <si>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</si>
  <si>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</si>
  <si>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</si>
  <si>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</si>
  <si>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</si>
  <si>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</si>
  <si>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</si>
  <si>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</si>
  <si>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</si>
  <si>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</si>
  <si>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</si>
  <si>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</si>
  <si>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</si>
  <si>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</si>
  <si>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</si>
  <si>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</si>
  <si>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</si>
  <si>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</si>
  <si>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</si>
  <si>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</si>
  <si>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</si>
  <si>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</si>
  <si>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</si>
  <si>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</si>
  <si>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</si>
  <si>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</si>
  <si>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</si>
  <si>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</si>
  <si>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</si>
  <si>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</si>
  <si>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</si>
  <si>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</si>
  <si>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</si>
  <si>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</si>
  <si>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</si>
  <si>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</si>
  <si>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</si>
  <si>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</si>
  <si>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</si>
  <si>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</si>
  <si>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</si>
  <si>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</si>
  <si>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</si>
  <si>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</si>
  <si>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</si>
  <si>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</si>
  <si>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</si>
  <si>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</si>
  <si>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</si>
  <si>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</si>
  <si>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</si>
  <si>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</si>
  <si>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</si>
  <si>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</si>
  <si>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</si>
  <si>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</si>
  <si>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</si>
  <si>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</si>
  <si>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</si>
  <si>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</si>
  <si>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</si>
  <si>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</si>
  <si>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</si>
  <si>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</si>
  <si>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</si>
  <si>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</si>
  <si>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</si>
  <si>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</si>
  <si>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</si>
  <si>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</si>
  <si>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</si>
  <si>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</si>
  <si>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</si>
  <si>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</si>
  <si>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</si>
  <si>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</si>
  <si>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</si>
  <si>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</si>
  <si>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</si>
  <si>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</si>
  <si>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</si>
  <si>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</si>
  <si>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</si>
  <si>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</si>
  <si>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</si>
  <si>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</si>
  <si>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</si>
  <si>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</si>
  <si>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</si>
  <si>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</si>
  <si>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</si>
  <si>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</si>
  <si>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</si>
  <si>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</si>
  <si>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</si>
  <si>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</si>
  <si>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</si>
  <si>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</si>
  <si>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</si>
  <si>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</si>
  <si>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</si>
  <si>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</si>
  <si>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</si>
  <si>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</si>
  <si>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</si>
  <si>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</si>
  <si>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</si>
  <si>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</si>
  <si>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</si>
  <si>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</si>
  <si>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</si>
  <si>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</si>
  <si>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</si>
  <si>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</si>
  <si>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</si>
  <si>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</si>
  <si>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</si>
  <si>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</si>
  <si>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</si>
  <si>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</si>
  <si>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</si>
  <si>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</si>
  <si>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</si>
  <si>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</si>
  <si>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</si>
  <si>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</si>
  <si>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</si>
  <si>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</si>
  <si>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</si>
  <si>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</si>
  <si>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</si>
  <si>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</si>
  <si>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</si>
  <si>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</si>
  <si>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</si>
  <si>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</si>
  <si>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</si>
  <si>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</si>
  <si>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</si>
  <si>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</si>
  <si>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</si>
  <si>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</si>
  <si>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</si>
  <si>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</si>
  <si>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</si>
  <si>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</si>
  <si>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</si>
  <si>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</si>
  <si>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</si>
  <si>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</si>
  <si>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</si>
  <si>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</si>
  <si>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</si>
  <si>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</si>
  <si>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</si>
  <si>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</si>
  <si>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</si>
  <si>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</si>
  <si>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</si>
  <si>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</si>
  <si>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</si>
  <si>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</si>
  <si>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</si>
  <si>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</si>
  <si>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</si>
  <si>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</si>
  <si>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</si>
  <si>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</si>
  <si>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</si>
  <si>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</si>
  <si>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</si>
  <si>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</si>
  <si>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</si>
  <si>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</si>
  <si>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</si>
  <si>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</si>
  <si>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</si>
  <si>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</si>
  <si>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</si>
  <si>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</si>
  <si>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</si>
  <si>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</si>
  <si>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</si>
  <si>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</si>
  <si>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</si>
  <si>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</si>
  <si>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</si>
  <si>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</si>
  <si>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</si>
  <si>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</si>
  <si>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</si>
  <si>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</si>
  <si>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</si>
  <si>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</si>
  <si>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</si>
  <si>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</si>
  <si>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</si>
  <si>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</si>
  <si>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</si>
  <si>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</si>
  <si>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</si>
  <si>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</si>
  <si>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</si>
  <si>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</si>
  <si>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</si>
  <si>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</si>
  <si>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</si>
  <si>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</si>
  <si>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</si>
  <si>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</si>
  <si>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</si>
  <si>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</si>
  <si>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</si>
  <si>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</si>
  <si>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</si>
  <si>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</si>
  <si>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</si>
  <si>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</si>
  <si>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</si>
  <si>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</si>
  <si>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</si>
  <si>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</si>
  <si>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</si>
  <si>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</si>
  <si>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</si>
  <si>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</si>
  <si>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</si>
  <si>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</si>
  <si>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</si>
  <si>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</si>
  <si>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</si>
  <si>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</si>
  <si>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</si>
  <si>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</si>
  <si>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</si>
  <si>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</si>
  <si>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</si>
  <si>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</si>
  <si>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</si>
  <si>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</si>
  <si>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</si>
  <si>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</si>
  <si>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</si>
  <si>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</si>
  <si>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</si>
  <si>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</si>
  <si>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</si>
  <si>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</si>
  <si>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</si>
  <si>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</si>
  <si>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</si>
  <si>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</si>
  <si>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</si>
  <si>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</si>
  <si>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</si>
  <si>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</si>
  <si>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</si>
  <si>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</si>
  <si>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</si>
  <si>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</si>
  <si>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</si>
  <si>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</si>
  <si>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</si>
  <si>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</si>
  <si>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</si>
  <si>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</si>
  <si>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</si>
  <si>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</si>
  <si>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</si>
  <si>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</si>
  <si>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</si>
  <si>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</si>
  <si>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</si>
  <si>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</si>
  <si>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</si>
  <si>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</si>
  <si>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</si>
  <si>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</si>
  <si>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</si>
  <si>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</si>
  <si>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</si>
  <si>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</si>
  <si>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</si>
  <si>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</si>
  <si>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</si>
  <si>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</si>
  <si>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</si>
  <si>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</si>
  <si>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</si>
  <si>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</si>
  <si>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</si>
  <si>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</si>
  <si>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</si>
  <si>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</si>
  <si>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</si>
  <si>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</si>
  <si>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</si>
  <si>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</si>
  <si>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</si>
  <si>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</si>
  <si>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</si>
  <si>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</si>
  <si>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</si>
  <si>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</si>
  <si>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</si>
  <si>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</si>
  <si>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</si>
  <si>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</si>
  <si>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</si>
  <si>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</si>
  <si>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</si>
  <si>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</si>
  <si>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</si>
  <si>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</si>
  <si>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</si>
  <si>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</si>
  <si>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</si>
  <si>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</si>
  <si>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</si>
  <si>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</si>
  <si>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</si>
  <si>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</si>
  <si>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</si>
  <si>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</si>
  <si>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</si>
  <si>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</si>
  <si>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</si>
  <si>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</si>
  <si>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</si>
  <si>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</si>
  <si>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</si>
  <si>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</si>
  <si>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</si>
  <si>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</si>
  <si>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</si>
  <si>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</si>
  <si>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</si>
  <si>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</si>
  <si>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</si>
  <si>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</si>
  <si>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</si>
  <si>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</si>
  <si>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</si>
  <si>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</si>
  <si>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</si>
  <si>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</si>
  <si>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</si>
  <si>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</si>
  <si>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</si>
  <si>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</si>
  <si>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</si>
  <si>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</si>
  <si>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</si>
  <si>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</si>
  <si>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</si>
  <si>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</si>
  <si>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</si>
  <si>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</si>
  <si>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</si>
  <si>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</si>
  <si>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</si>
  <si>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</si>
  <si>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</si>
  <si>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</si>
  <si>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</si>
  <si>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</si>
  <si>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</si>
  <si>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</si>
  <si>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</si>
  <si>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</si>
  <si>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</si>
  <si>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</si>
  <si>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</si>
  <si>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</si>
  <si>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</si>
  <si>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</si>
  <si>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</si>
  <si>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</si>
  <si>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</si>
  <si>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</si>
  <si>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</si>
  <si>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</si>
  <si>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</si>
  <si>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</si>
  <si>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</si>
  <si>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</si>
  <si>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</si>
  <si>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</si>
  <si>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</si>
  <si>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</si>
  <si>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</si>
  <si>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</si>
  <si>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</si>
  <si>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</si>
  <si>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</si>
  <si>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</si>
  <si>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</si>
  <si>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</si>
  <si>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</si>
  <si>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</si>
  <si>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</si>
  <si>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</si>
  <si>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</si>
  <si>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</si>
  <si>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</si>
  <si>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</si>
  <si>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</si>
  <si>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</si>
  <si>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</si>
  <si>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</si>
  <si>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</si>
  <si>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</si>
  <si>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</si>
  <si>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</si>
  <si>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</si>
  <si>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</si>
  <si>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</si>
  <si>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</si>
  <si>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</si>
  <si>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</si>
  <si>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</si>
  <si>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</si>
  <si>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</si>
  <si>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</si>
  <si>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</si>
  <si>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</si>
  <si>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</si>
  <si>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</si>
  <si>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</si>
  <si>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</si>
  <si>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</si>
  <si>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</si>
  <si>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</si>
  <si>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</si>
  <si>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</si>
  <si>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</si>
  <si>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</si>
  <si>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</si>
  <si>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</si>
  <si>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</si>
  <si>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</si>
  <si>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</si>
  <si>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</si>
  <si>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</si>
  <si>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</si>
  <si>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</si>
  <si>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</si>
  <si>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</si>
  <si>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</si>
  <si>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</si>
  <si>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</si>
  <si>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</si>
  <si>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</si>
  <si>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</si>
  <si>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</si>
  <si>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</si>
  <si>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</si>
  <si>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</si>
  <si>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</si>
  <si>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</si>
  <si>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</si>
  <si>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</si>
  <si>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</si>
  <si>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</si>
  <si>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</si>
  <si>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</si>
  <si>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</si>
  <si>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</si>
  <si>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</si>
  <si>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</si>
  <si>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</si>
  <si>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</si>
  <si>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</si>
  <si>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</si>
  <si>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</si>
  <si>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</si>
  <si>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</si>
  <si>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</si>
  <si>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</si>
  <si>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</si>
  <si>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</si>
  <si>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</si>
  <si>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</si>
  <si>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</si>
  <si>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</si>
  <si>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</si>
  <si>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</si>
  <si>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</si>
  <si>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</si>
  <si>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</si>
  <si>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</si>
  <si>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</si>
  <si>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</si>
  <si>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</si>
  <si>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</si>
  <si>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</si>
  <si>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</si>
  <si>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</si>
  <si>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</si>
  <si>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</si>
  <si>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</si>
  <si>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</si>
  <si>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</si>
  <si>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</si>
  <si>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</si>
  <si>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</si>
  <si>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</si>
  <si>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</si>
  <si>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</si>
  <si>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</si>
  <si>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</si>
  <si>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</si>
  <si>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</si>
  <si>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</si>
  <si>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</si>
  <si>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</si>
  <si>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</si>
  <si>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</si>
  <si>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</si>
  <si>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</si>
  <si>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</si>
  <si>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</si>
  <si>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</si>
  <si>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</si>
  <si>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</si>
  <si>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</si>
  <si>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</si>
  <si>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</si>
  <si>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</si>
  <si>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</si>
  <si>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</si>
  <si>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</si>
  <si>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</si>
  <si>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</si>
  <si>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</si>
  <si>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</si>
  <si>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</si>
  <si>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</si>
  <si>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</si>
  <si>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</si>
  <si>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</si>
  <si>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</si>
  <si>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</si>
  <si>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</si>
  <si>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</si>
  <si>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</si>
  <si>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</si>
  <si>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</si>
  <si>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</si>
  <si>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</si>
  <si>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</si>
  <si>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</si>
  <si>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</si>
  <si>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</si>
  <si>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</si>
  <si>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</si>
  <si>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</si>
  <si>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</si>
  <si>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</si>
  <si>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</si>
  <si>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</si>
  <si>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</si>
  <si>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</si>
  <si>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</si>
  <si>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</si>
  <si>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</si>
  <si>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</si>
  <si>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</si>
  <si>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</si>
  <si>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</si>
  <si>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</si>
  <si>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</si>
  <si>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</si>
  <si>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</si>
  <si>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</si>
  <si>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</si>
  <si>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</si>
  <si>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</si>
  <si>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</si>
  <si>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</si>
  <si>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</si>
  <si>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</si>
  <si>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</si>
  <si>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</si>
  <si>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</si>
  <si>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</si>
  <si>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</si>
  <si>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</si>
  <si>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</si>
  <si>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</si>
  <si>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</si>
  <si>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</si>
  <si>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</si>
  <si>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</si>
  <si>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</si>
  <si>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</si>
  <si>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</si>
  <si>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</si>
  <si>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</si>
  <si>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</si>
  <si>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</si>
  <si>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</si>
  <si>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</si>
  <si>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</si>
  <si>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</si>
  <si>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</si>
  <si>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</si>
  <si>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</si>
  <si>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</si>
  <si>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</si>
  <si>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</si>
  <si>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</si>
  <si>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</si>
  <si>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</si>
  <si>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</si>
  <si>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</si>
  <si>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</si>
  <si>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</si>
  <si>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</si>
  <si>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</si>
  <si>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</si>
  <si>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</si>
  <si>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</si>
  <si>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</si>
  <si>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</si>
  <si>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</si>
  <si>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</si>
  <si>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</si>
  <si>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</si>
  <si>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</si>
  <si>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</si>
  <si>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</si>
  <si>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</si>
  <si>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</si>
  <si>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</si>
  <si>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</si>
  <si>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</si>
  <si>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</si>
  <si>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</si>
  <si>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</si>
  <si>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</si>
  <si>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</si>
  <si>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</si>
  <si>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</si>
  <si>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</si>
  <si>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</si>
  <si>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</si>
  <si>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</si>
  <si>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</si>
  <si>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</si>
  <si>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</si>
  <si>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</si>
  <si>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</si>
  <si>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</si>
  <si>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</si>
  <si>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</si>
  <si>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</si>
  <si>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</si>
  <si>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</si>
  <si>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</si>
  <si>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</si>
  <si>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</si>
  <si>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</si>
  <si>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</si>
  <si>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</si>
  <si>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</si>
  <si>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</si>
  <si>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</si>
  <si>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</si>
  <si>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</si>
  <si>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</si>
  <si>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</si>
  <si>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</si>
  <si>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</si>
  <si>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</si>
  <si>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</si>
  <si>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</si>
  <si>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</si>
  <si>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</si>
  <si>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</si>
  <si>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</si>
  <si>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</si>
  <si>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</si>
  <si>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</si>
  <si>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</si>
  <si>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</si>
  <si>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</si>
  <si>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</si>
  <si>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</si>
  <si>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</si>
  <si>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</si>
  <si>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</si>
  <si>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</si>
  <si>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</si>
  <si>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</si>
  <si>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</si>
  <si>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</si>
  <si>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</si>
  <si>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</si>
  <si>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</si>
  <si>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</si>
  <si>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</si>
  <si>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</si>
  <si>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</si>
  <si>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</si>
  <si>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</si>
  <si>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</si>
  <si>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</si>
  <si>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</si>
  <si>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</si>
  <si>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</si>
  <si>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</si>
  <si>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</si>
  <si>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</si>
  <si>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</si>
  <si>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</si>
  <si>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</si>
  <si>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</si>
  <si>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</si>
  <si>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</si>
  <si>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</si>
  <si>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</si>
  <si>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</si>
  <si>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</si>
  <si>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</si>
  <si>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</si>
  <si>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</si>
  <si>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</si>
  <si>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</si>
  <si>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</si>
  <si>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</si>
  <si>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</si>
  <si>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</si>
  <si>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</si>
  <si>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</si>
  <si>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</si>
  <si>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</si>
  <si>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</si>
  <si>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</si>
  <si>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</si>
  <si>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</si>
  <si>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</si>
  <si>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</si>
  <si>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</si>
  <si>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</si>
  <si>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</si>
  <si>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</si>
  <si>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</si>
  <si>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</si>
  <si>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</si>
  <si>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</si>
  <si>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</si>
  <si>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</si>
  <si>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</si>
  <si>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</si>
  <si>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</si>
  <si>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</si>
  <si>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</si>
  <si>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</si>
  <si>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</si>
  <si>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</si>
  <si>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</si>
  <si>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</si>
  <si>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</si>
  <si>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</si>
  <si>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</si>
  <si>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</si>
  <si>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</si>
  <si>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</si>
  <si>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</si>
  <si>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</si>
  <si>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</si>
  <si>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</si>
  <si>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</si>
  <si>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</si>
  <si>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</si>
  <si>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</si>
  <si>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</si>
  <si>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</si>
  <si>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</si>
  <si>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</si>
  <si>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</si>
  <si>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</si>
  <si>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</si>
  <si>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</si>
  <si>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</si>
  <si>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</si>
  <si>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</si>
  <si>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</si>
  <si>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</si>
  <si>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</si>
  <si>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</si>
  <si>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</si>
  <si>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</si>
  <si>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</si>
  <si>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</si>
  <si>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</si>
  <si>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</si>
  <si>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</si>
  <si>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</si>
  <si>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</si>
  <si>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</si>
  <si>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</si>
  <si>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</si>
  <si>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</si>
  <si>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</si>
  <si>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</si>
  <si>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</si>
  <si>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</si>
  <si>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</si>
  <si>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</si>
  <si>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</si>
  <si>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</si>
  <si>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</si>
  <si>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</si>
  <si>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</si>
  <si>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</si>
  <si>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</si>
  <si>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</si>
  <si>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</si>
  <si>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</si>
  <si>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</si>
  <si>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</si>
  <si>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</si>
  <si>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</si>
  <si>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</si>
  <si>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</si>
  <si>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</si>
  <si>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</si>
  <si>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</si>
  <si>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</si>
  <si>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</si>
  <si>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</si>
  <si>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</si>
  <si>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</si>
  <si>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</si>
  <si>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</si>
  <si>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</si>
  <si>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</si>
  <si>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</si>
  <si>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</si>
  <si>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</si>
  <si>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</si>
  <si>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</si>
  <si>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</si>
  <si>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</si>
  <si>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</si>
  <si>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</si>
  <si>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</si>
  <si>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</si>
  <si>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</si>
  <si>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</si>
  <si>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</si>
  <si>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</si>
  <si>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</si>
  <si>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</si>
  <si>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</si>
  <si>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</si>
  <si>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</si>
  <si>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</si>
  <si>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</si>
  <si>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</si>
  <si>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</si>
  <si>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</si>
  <si>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</si>
  <si>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</si>
  <si>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</si>
  <si>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</si>
  <si>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</si>
  <si>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</si>
  <si>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</si>
  <si>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</si>
  <si>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</si>
  <si>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</si>
  <si>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</si>
  <si>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</si>
  <si>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</si>
  <si>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</si>
  <si>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</si>
  <si>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</si>
  <si>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</si>
  <si>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</si>
  <si>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</si>
  <si>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</si>
  <si>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</si>
  <si>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</si>
  <si>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</si>
  <si>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</si>
  <si>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</si>
  <si>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</si>
  <si>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</si>
  <si>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</si>
  <si>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</si>
  <si>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</si>
  <si>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</si>
  <si>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</si>
  <si>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</si>
  <si>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</si>
  <si>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</si>
  <si>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</si>
  <si>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</si>
  <si>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</si>
  <si>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</si>
  <si>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</si>
  <si>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</si>
  <si>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</si>
  <si>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</si>
  <si>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</si>
  <si>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</si>
  <si>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</si>
  <si>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</si>
  <si>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</si>
  <si>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</si>
  <si>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</si>
  <si>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</si>
  <si>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</si>
  <si>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</si>
  <si>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</si>
  <si>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</si>
  <si>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</si>
  <si>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</si>
  <si>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</si>
  <si>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</si>
  <si>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</si>
  <si>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</si>
  <si>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</si>
  <si>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</si>
  <si>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</si>
  <si>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</si>
  <si>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</si>
  <si>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</si>
  <si>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</si>
  <si>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</si>
  <si>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</si>
  <si>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</si>
  <si>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</si>
  <si>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</si>
  <si>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</si>
  <si>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</si>
  <si>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</si>
  <si>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</si>
  <si>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</si>
  <si>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</si>
  <si>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</si>
  <si>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</si>
  <si>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</si>
  <si>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</si>
  <si>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</si>
  <si>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</si>
  <si>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</si>
  <si>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</si>
  <si>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</si>
  <si>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</si>
  <si>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</si>
  <si>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</si>
  <si>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</si>
  <si>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</si>
  <si>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</si>
  <si>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</si>
  <si>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</si>
  <si>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</si>
  <si>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</si>
  <si>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</si>
  <si>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</si>
  <si>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</si>
  <si>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</si>
  <si>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</si>
  <si>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</si>
  <si>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</si>
  <si>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</si>
  <si>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</si>
  <si>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</si>
  <si>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</si>
  <si>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</si>
  <si>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</si>
  <si>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</si>
  <si>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</si>
  <si>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</si>
  <si>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</si>
  <si>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</si>
  <si>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</si>
  <si>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</si>
  <si>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</si>
  <si>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</si>
  <si>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</si>
  <si>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</si>
  <si>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</si>
  <si>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</si>
  <si>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</si>
  <si>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</si>
  <si>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</si>
  <si>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</si>
  <si>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</si>
  <si>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</si>
  <si>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</si>
  <si>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</si>
  <si>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</si>
  <si>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</si>
  <si>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</si>
  <si>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</si>
  <si>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</si>
  <si>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</si>
  <si>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</si>
  <si>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</si>
  <si>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</si>
  <si>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</si>
  <si>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</si>
  <si>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</si>
  <si>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</si>
  <si>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</si>
  <si>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</si>
  <si>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</si>
  <si>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</si>
  <si>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</si>
  <si>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</si>
  <si>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</si>
  <si>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</si>
  <si>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</si>
  <si>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</si>
  <si>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</si>
  <si>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</si>
  <si>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</si>
  <si>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</si>
  <si>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</si>
  <si>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</si>
  <si>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</si>
  <si>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</si>
  <si>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</si>
  <si>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</si>
  <si>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</si>
  <si>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</si>
  <si>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</si>
  <si>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</si>
  <si>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</si>
  <si>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</si>
  <si>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</si>
  <si>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</si>
  <si>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</si>
  <si>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</si>
  <si>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</si>
  <si>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</si>
  <si>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</si>
  <si>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</si>
  <si>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</si>
  <si>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</si>
  <si>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</si>
  <si>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</si>
  <si>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</si>
  <si>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</si>
  <si>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</si>
  <si>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</si>
  <si>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</si>
  <si>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</si>
  <si>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</si>
  <si>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</si>
  <si>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</si>
  <si>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</si>
  <si>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</si>
  <si>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</si>
  <si>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</si>
  <si>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</si>
  <si>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</si>
  <si>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</si>
  <si>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</si>
  <si>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</si>
  <si>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</si>
  <si>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</si>
  <si>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</si>
  <si>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</si>
  <si>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</si>
  <si>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</si>
  <si>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</si>
  <si>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</si>
  <si>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</si>
  <si>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</si>
  <si>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</si>
  <si>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</si>
  <si>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</si>
  <si>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</si>
  <si>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</si>
  <si>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</si>
  <si>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</si>
  <si>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</si>
  <si>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</si>
  <si>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</si>
  <si>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</si>
  <si>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</si>
  <si>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</si>
  <si>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</si>
  <si>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</si>
  <si>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</si>
  <si>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</si>
  <si>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</si>
  <si>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</si>
  <si>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</si>
  <si>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</si>
  <si>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</si>
  <si>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</si>
  <si>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</si>
  <si>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</si>
  <si>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</si>
  <si>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</si>
  <si>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</si>
  <si>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</si>
  <si>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</si>
  <si>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</si>
  <si>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</si>
  <si>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</si>
  <si>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</si>
  <si>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</si>
  <si>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</si>
  <si>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</si>
  <si>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</si>
  <si>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</si>
  <si>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</si>
  <si>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</si>
  <si>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</si>
  <si>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</si>
  <si>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</si>
  <si>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</si>
  <si>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</si>
  <si>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</si>
  <si>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</si>
  <si>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</si>
  <si>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</si>
  <si>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</si>
  <si>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</si>
  <si>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</si>
  <si>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</si>
  <si>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</si>
  <si>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</si>
  <si>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</si>
  <si>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</si>
  <si>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</si>
  <si>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</si>
  <si>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</si>
  <si>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</si>
  <si>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</si>
  <si>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</si>
  <si>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</si>
  <si>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</si>
  <si>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</si>
  <si>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</si>
  <si>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</si>
  <si>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</si>
  <si>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</si>
  <si>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</si>
  <si>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</si>
  <si>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</si>
  <si>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</si>
  <si>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</si>
  <si>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</si>
  <si>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</si>
  <si>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</si>
  <si>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</si>
  <si>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</si>
  <si>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</si>
  <si>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</si>
  <si>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</si>
  <si>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</si>
  <si>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</si>
  <si>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</si>
  <si>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</si>
  <si>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</si>
  <si>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</si>
  <si>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</si>
  <si>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</si>
  <si>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</si>
  <si>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</si>
  <si>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</si>
  <si>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</si>
  <si>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</si>
  <si>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</si>
  <si>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</si>
  <si>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</si>
  <si>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</si>
  <si>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</si>
  <si>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</si>
  <si>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</si>
  <si>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</si>
  <si>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</si>
  <si>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</si>
  <si>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</si>
  <si>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</si>
  <si>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</si>
  <si>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</si>
  <si>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</si>
  <si>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</si>
  <si>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</si>
  <si>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</si>
  <si>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</si>
  <si>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</si>
  <si>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</si>
  <si>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</si>
  <si>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</si>
  <si>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</si>
  <si>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</si>
  <si>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</si>
  <si>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</si>
  <si>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</si>
  <si>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</si>
  <si>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</si>
  <si>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</si>
  <si>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</si>
  <si>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</si>
  <si>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</si>
  <si>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</si>
  <si>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</si>
  <si>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</si>
  <si>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</si>
  <si>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</si>
  <si>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</si>
  <si>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</si>
  <si>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</si>
  <si>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</si>
  <si>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</si>
  <si>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</si>
  <si>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</si>
  <si>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</si>
  <si>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</si>
  <si>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</si>
  <si>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</si>
  <si>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</si>
  <si>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</si>
  <si>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</si>
  <si>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</si>
  <si>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</si>
  <si>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</si>
  <si>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</si>
  <si>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</si>
  <si>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</si>
  <si>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</si>
  <si>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</si>
  <si>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</si>
  <si>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</si>
  <si>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</si>
  <si>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</si>
  <si>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</si>
  <si>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</si>
  <si>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</si>
  <si>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</si>
  <si>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</si>
  <si>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</si>
  <si>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</si>
  <si>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</si>
  <si>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</si>
  <si>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</si>
  <si>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</si>
  <si>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</si>
  <si>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</si>
  <si>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</si>
  <si>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</si>
  <si>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</si>
  <si>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</si>
  <si>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</si>
  <si>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</si>
  <si>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</si>
  <si>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</si>
  <si>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</si>
  <si>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</si>
  <si>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</si>
  <si>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</si>
  <si>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</si>
  <si>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</si>
  <si>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</si>
  <si>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</si>
  <si>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</si>
  <si>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</si>
  <si>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</si>
  <si>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</si>
  <si>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</si>
  <si>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</si>
  <si>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</si>
  <si>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</si>
  <si>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</si>
  <si>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</si>
  <si>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</si>
  <si>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</si>
  <si>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</si>
  <si>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</si>
  <si>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</si>
  <si>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</si>
  <si>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</si>
  <si>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</si>
  <si>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</si>
  <si>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</si>
  <si>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</si>
  <si>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</si>
  <si>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</si>
  <si>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</si>
  <si>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</si>
  <si>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</si>
  <si>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</si>
  <si>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</si>
  <si>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</si>
  <si>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</si>
  <si>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</si>
  <si>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</si>
  <si>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</si>
  <si>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</si>
  <si>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</si>
  <si>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</si>
  <si>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</si>
  <si>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</si>
  <si>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</si>
  <si>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</si>
  <si>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</si>
  <si>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</si>
  <si>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</si>
  <si>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</si>
  <si>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</si>
  <si>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</si>
  <si>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</si>
  <si>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</si>
  <si>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</si>
  <si>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</si>
  <si>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</si>
  <si>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</si>
  <si>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</si>
  <si>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</si>
  <si>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</si>
  <si>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</si>
  <si>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</si>
  <si>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</si>
  <si>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</si>
  <si>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</si>
  <si>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</si>
  <si>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</si>
  <si>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</si>
  <si>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</si>
  <si>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</si>
  <si>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</si>
  <si>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</si>
  <si>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</si>
  <si>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</si>
  <si>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</si>
  <si>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</si>
  <si>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</si>
  <si>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</si>
  <si>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</si>
  <si>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</si>
  <si>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</si>
  <si>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</si>
  <si>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</si>
  <si>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</si>
  <si>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</si>
  <si>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</si>
  <si>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</si>
  <si>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</si>
  <si>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</si>
  <si>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</si>
  <si>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</si>
  <si>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</si>
  <si>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</si>
  <si>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</si>
  <si>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</si>
  <si>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</si>
  <si>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</si>
  <si>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</si>
  <si>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</si>
  <si>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</si>
  <si>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</si>
  <si>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</si>
  <si>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</si>
  <si>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</si>
  <si>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</si>
  <si>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</si>
  <si>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</si>
  <si>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</si>
  <si>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</si>
  <si>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</si>
  <si>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</si>
  <si>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</si>
  <si>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</si>
  <si>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</si>
  <si>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</si>
  <si>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</si>
  <si>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</si>
  <si>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</si>
  <si>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</si>
  <si>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</si>
  <si>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</si>
  <si>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</si>
  <si>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</si>
  <si>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</si>
  <si>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</si>
  <si>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</si>
  <si>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</si>
  <si>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</si>
  <si>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</si>
  <si>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</si>
  <si>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</si>
  <si>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</si>
  <si>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</si>
  <si>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</si>
  <si>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</si>
  <si>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</si>
  <si>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</si>
  <si>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</si>
  <si>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</si>
  <si>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</si>
  <si>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</si>
  <si>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</si>
  <si>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</si>
  <si>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</si>
  <si>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</si>
  <si>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</si>
  <si>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</si>
  <si>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</si>
  <si>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</si>
  <si>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</si>
  <si>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</si>
  <si>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</si>
  <si>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</si>
  <si>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</si>
  <si>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</si>
  <si>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</si>
  <si>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</si>
  <si>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</si>
  <si>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</si>
  <si>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</si>
  <si>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</si>
  <si>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</si>
  <si>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</si>
  <si>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</si>
  <si>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</si>
  <si>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</si>
  <si>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</si>
  <si>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</si>
  <si>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</si>
  <si>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</si>
  <si>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</si>
  <si>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</si>
  <si>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</si>
  <si>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</si>
  <si>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</si>
  <si>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</si>
  <si>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</si>
  <si>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</si>
  <si>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</si>
  <si>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</si>
  <si>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</si>
  <si>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</si>
  <si>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</si>
  <si>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</si>
  <si>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</si>
  <si>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</si>
  <si>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</si>
  <si>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</si>
  <si>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</si>
  <si>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</si>
  <si>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</si>
  <si>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</si>
  <si>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</si>
  <si>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</si>
  <si>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</si>
  <si>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</si>
  <si>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</si>
  <si>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</si>
  <si>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</si>
  <si>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</si>
  <si>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</si>
  <si>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</si>
  <si>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</si>
  <si>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</si>
  <si>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</si>
  <si>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</si>
  <si>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</si>
  <si>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</si>
  <si>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</si>
  <si>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</si>
  <si>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</si>
  <si>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</si>
  <si>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</si>
  <si>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</si>
  <si>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</si>
  <si>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</si>
  <si>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</si>
  <si>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</si>
  <si>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</si>
  <si>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</si>
  <si>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</si>
  <si>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</si>
  <si>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</si>
  <si>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</si>
  <si>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</si>
  <si>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</si>
  <si>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</si>
  <si>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</si>
  <si>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</si>
  <si>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</si>
  <si>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</si>
  <si>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</si>
  <si>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</si>
  <si>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</si>
  <si>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</si>
  <si>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</si>
  <si>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</si>
  <si>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</si>
  <si>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</si>
  <si>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</si>
  <si>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</si>
  <si>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</si>
  <si>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</si>
  <si>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</si>
  <si>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</si>
  <si>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</si>
  <si>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</si>
  <si>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</si>
  <si>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</si>
  <si>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</si>
  <si>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</si>
  <si>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</si>
  <si>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</si>
  <si>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</si>
  <si>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</si>
  <si>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</si>
  <si>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</si>
  <si>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</si>
  <si>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</si>
  <si>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</si>
  <si>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</si>
  <si>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</si>
  <si>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</si>
  <si>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</si>
  <si>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</si>
  <si>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</si>
  <si>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</si>
  <si>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</si>
  <si>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</si>
  <si>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</si>
  <si>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</si>
  <si>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</si>
  <si>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</si>
  <si>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</si>
  <si>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</si>
  <si>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</si>
  <si>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</si>
  <si>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</si>
  <si>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</si>
  <si>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</si>
  <si>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</si>
  <si>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</si>
  <si>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</si>
  <si>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</si>
  <si>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</si>
  <si>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</si>
  <si>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</si>
  <si>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</si>
  <si>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</si>
  <si>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</si>
  <si>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</si>
  <si>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</si>
  <si>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</si>
  <si>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</si>
  <si>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</si>
  <si>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</si>
  <si>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</si>
  <si>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</si>
  <si>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</si>
  <si>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</si>
  <si>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</si>
  <si>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</si>
  <si>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</si>
  <si>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</si>
  <si>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</si>
  <si>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</si>
  <si>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</si>
  <si>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</si>
  <si>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</si>
  <si>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</si>
  <si>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</si>
  <si>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</si>
  <si>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</si>
  <si>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</si>
  <si>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</si>
  <si>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</si>
  <si>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</si>
  <si>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</si>
  <si>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</si>
  <si>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</si>
  <si>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</si>
  <si>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</si>
  <si>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</si>
  <si>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</si>
  <si>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</si>
  <si>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</si>
  <si>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</si>
  <si>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</si>
  <si>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</si>
  <si>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</si>
  <si>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</si>
  <si>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</si>
  <si>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</si>
  <si>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</si>
  <si>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</si>
  <si>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</si>
  <si>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</si>
  <si>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</si>
  <si>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</si>
  <si>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</si>
  <si>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</si>
  <si>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</si>
  <si>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</si>
  <si>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</si>
  <si>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</si>
  <si>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</si>
  <si>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</si>
  <si>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</si>
  <si>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</si>
  <si>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</si>
  <si>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</si>
  <si>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</si>
  <si>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</si>
  <si>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</si>
  <si>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</si>
  <si>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</si>
  <si>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</si>
  <si>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</si>
  <si>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</si>
  <si>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</si>
  <si>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</si>
  <si>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</si>
  <si>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</si>
  <si>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</si>
  <si>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</si>
  <si>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</si>
  <si>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</si>
  <si>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</si>
  <si>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</si>
  <si>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</si>
  <si>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</si>
  <si>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</si>
  <si>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</si>
  <si>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</si>
  <si>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</si>
  <si>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</si>
  <si>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</si>
  <si>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</si>
  <si>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</si>
  <si>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</si>
  <si>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</si>
  <si>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</si>
  <si>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</si>
  <si>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</si>
  <si>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</si>
  <si>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</si>
  <si>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</si>
  <si>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</si>
  <si>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</si>
  <si>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</si>
  <si>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</si>
  <si>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</si>
  <si>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</si>
  <si>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</si>
  <si>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</si>
  <si>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</si>
  <si>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</si>
  <si>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</si>
  <si>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</si>
  <si>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</si>
  <si>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</si>
  <si>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</si>
  <si>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</si>
  <si>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</si>
  <si>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</si>
  <si>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</si>
  <si>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</si>
  <si>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</si>
  <si>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</si>
  <si>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</si>
  <si>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</si>
  <si>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</si>
  <si>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</si>
  <si>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</si>
  <si>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</si>
  <si>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</si>
  <si>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</si>
  <si>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</si>
  <si>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</si>
  <si>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</si>
  <si>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</si>
  <si>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</si>
  <si>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</si>
  <si>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</si>
  <si>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</si>
  <si>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</si>
  <si>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</si>
  <si>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</si>
  <si>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</si>
  <si>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</si>
  <si>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</si>
  <si>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</si>
  <si>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</si>
  <si>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</si>
  <si>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</si>
  <si>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</si>
  <si>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</si>
  <si>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</si>
  <si>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</si>
  <si>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</si>
  <si>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</si>
  <si>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</si>
  <si>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</si>
  <si>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</si>
  <si>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</si>
  <si>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</si>
  <si>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</si>
  <si>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</si>
  <si>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</si>
  <si>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</si>
  <si>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</si>
  <si>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</si>
  <si>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</si>
  <si>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</si>
  <si>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</si>
  <si>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</si>
  <si>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</si>
  <si>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</si>
  <si>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</si>
  <si>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</si>
  <si>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</si>
  <si>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</si>
  <si>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</si>
  <si>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</si>
  <si>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</si>
  <si>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</si>
  <si>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</si>
  <si>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</si>
  <si>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</si>
  <si>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</si>
  <si>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</si>
  <si>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</si>
  <si>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</si>
  <si>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</si>
  <si>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</si>
  <si>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</si>
  <si>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</si>
  <si>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</si>
  <si>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</si>
  <si>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</si>
  <si>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</si>
  <si>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</si>
  <si>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</si>
  <si>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</si>
  <si>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</si>
  <si>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</si>
  <si>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</si>
  <si>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</si>
  <si>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</si>
  <si>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</si>
  <si>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</si>
  <si>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</si>
  <si>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</si>
  <si>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</si>
  <si>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</si>
  <si>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</si>
  <si>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</si>
  <si>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</si>
  <si>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</si>
  <si>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</si>
  <si>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</si>
  <si>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</si>
  <si>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</si>
  <si>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</si>
  <si>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</si>
  <si>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</si>
  <si>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</si>
  <si>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</si>
  <si>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</si>
  <si>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</si>
  <si>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</si>
  <si>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</si>
  <si>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</si>
  <si>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</si>
  <si>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</si>
  <si>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</si>
  <si>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</si>
  <si>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</si>
  <si>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</si>
  <si>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</si>
  <si>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</si>
  <si>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</si>
  <si>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</si>
  <si>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</si>
  <si>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</si>
  <si>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</si>
  <si>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</si>
  <si>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</si>
  <si>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</si>
  <si>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</si>
  <si>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</si>
  <si>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</si>
  <si>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</si>
  <si>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</si>
  <si>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</si>
  <si>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</si>
  <si>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</si>
  <si>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</si>
  <si>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</si>
  <si>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</si>
  <si>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</si>
  <si>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</si>
  <si>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</si>
  <si>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</si>
  <si>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</si>
  <si>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</si>
  <si>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</si>
  <si>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</si>
  <si>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</si>
  <si>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</si>
  <si>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</si>
  <si>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</si>
  <si>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</si>
  <si>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</si>
  <si>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</si>
  <si>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</si>
  <si>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</si>
  <si>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</si>
  <si>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</si>
  <si>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</si>
  <si>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</si>
  <si>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</si>
  <si>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</si>
  <si>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</si>
  <si>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</si>
  <si>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</si>
  <si>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</si>
  <si>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</si>
  <si>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</si>
  <si>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</si>
  <si>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</si>
  <si>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</si>
  <si>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</si>
  <si>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</si>
  <si>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</si>
  <si>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</si>
  <si>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</si>
  <si>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</si>
  <si>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</si>
  <si>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</si>
  <si>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</si>
  <si>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</si>
  <si>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</si>
  <si>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</si>
  <si>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</si>
  <si>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</si>
  <si>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</si>
  <si>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</si>
  <si>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</si>
  <si>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</si>
  <si>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</si>
  <si>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</si>
  <si>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</si>
  <si>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</si>
  <si>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</si>
  <si>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</si>
  <si>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</si>
  <si>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</si>
  <si>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</si>
  <si>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</si>
  <si>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</si>
  <si>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</si>
  <si>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</si>
  <si>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</si>
  <si>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</si>
  <si>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</si>
  <si>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</si>
  <si>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</si>
  <si>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</si>
  <si>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</si>
  <si>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</si>
  <si>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</si>
  <si>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</si>
  <si>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</si>
  <si>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</si>
  <si>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</si>
  <si>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</si>
  <si>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</si>
  <si>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</si>
  <si>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</si>
  <si>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</si>
  <si>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</si>
  <si>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</si>
  <si>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</si>
  <si>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</si>
  <si>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</si>
  <si>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</si>
  <si>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</si>
  <si>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</si>
  <si>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</si>
  <si>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</si>
  <si>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</si>
  <si>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</si>
  <si>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</si>
  <si>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</si>
  <si>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</si>
  <si>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</si>
  <si>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</si>
  <si>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</si>
  <si>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</si>
  <si>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</si>
  <si>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</si>
  <si>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</si>
  <si>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</si>
  <si>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</si>
  <si>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</si>
  <si>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</si>
  <si>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</si>
  <si>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</si>
  <si>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</si>
  <si>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</si>
  <si>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</si>
  <si>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</si>
  <si>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</si>
  <si>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</si>
  <si>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</si>
  <si>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</si>
  <si>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</si>
  <si>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</si>
  <si>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</si>
  <si>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</si>
  <si>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</si>
  <si>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</si>
  <si>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</si>
  <si>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</si>
  <si>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</si>
  <si>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</si>
  <si>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</si>
  <si>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</si>
  <si>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</si>
  <si>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</si>
  <si>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</si>
  <si>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</si>
  <si>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</si>
  <si>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</si>
  <si>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</si>
  <si>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</si>
  <si>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</si>
  <si>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</si>
  <si>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</si>
  <si>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</si>
  <si>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</si>
  <si>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</si>
  <si>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</si>
  <si>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</si>
  <si>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</si>
  <si>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</si>
  <si>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</si>
  <si>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</si>
  <si>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</si>
  <si>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</si>
  <si>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</si>
  <si>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</si>
  <si>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</si>
  <si>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</si>
  <si>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</si>
  <si>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</si>
  <si>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</si>
  <si>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</si>
  <si>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</si>
  <si>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</si>
  <si>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</si>
  <si>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</si>
  <si>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</si>
  <si>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</si>
  <si>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</si>
  <si>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</si>
  <si>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</si>
  <si>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</si>
  <si>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</si>
  <si>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</si>
  <si>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</si>
  <si>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</si>
  <si>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</si>
  <si>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</si>
  <si>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</si>
  <si>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</si>
  <si>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</si>
  <si>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</si>
  <si>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</si>
  <si>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</si>
  <si>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</si>
  <si>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</si>
  <si>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</si>
  <si>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</si>
  <si>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</si>
  <si>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</si>
  <si>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</si>
  <si>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</si>
  <si>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</si>
  <si>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</si>
  <si>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</si>
  <si>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</si>
  <si>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</si>
  <si>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</si>
  <si>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</si>
  <si>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</si>
  <si>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</si>
  <si>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</si>
  <si>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</si>
  <si>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</si>
  <si>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</si>
  <si>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</si>
  <si>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</si>
  <si>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</si>
  <si>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</si>
  <si>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</si>
  <si>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</si>
  <si>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</si>
  <si>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</si>
  <si>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</si>
  <si>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</si>
  <si>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</si>
  <si>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</si>
  <si>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</si>
  <si>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</si>
  <si>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</si>
  <si>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</si>
  <si>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</si>
  <si>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</si>
  <si>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</si>
  <si>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</si>
  <si>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</si>
  <si>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</si>
  <si>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</si>
  <si>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</si>
  <si>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</si>
  <si>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</si>
  <si>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</si>
  <si>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</si>
  <si>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</si>
  <si>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</si>
  <si>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</si>
  <si>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</si>
  <si>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</si>
  <si>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</si>
  <si>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</si>
  <si>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</si>
  <si>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</si>
  <si>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</si>
  <si>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</si>
  <si>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</si>
  <si>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</si>
  <si>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</si>
  <si>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</si>
  <si>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</si>
  <si>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</si>
  <si>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</si>
  <si>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</si>
  <si>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</si>
  <si>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</si>
  <si>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</si>
  <si>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</si>
  <si>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</si>
  <si>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</si>
  <si>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</si>
  <si>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</si>
  <si>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</si>
  <si>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</si>
  <si>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</si>
  <si>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</si>
  <si>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</si>
  <si>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</si>
  <si>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</si>
  <si>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</si>
  <si>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</si>
  <si>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</si>
  <si>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</si>
  <si>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</si>
  <si>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</si>
  <si>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</si>
  <si>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</si>
  <si>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</si>
  <si>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</si>
  <si>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</si>
  <si>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</si>
  <si>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</si>
  <si>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</si>
  <si>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</si>
  <si>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</si>
  <si>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</si>
  <si>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</si>
  <si>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</si>
  <si>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</si>
  <si>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</si>
  <si>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</si>
  <si>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</si>
  <si>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</si>
  <si>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</si>
  <si>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</si>
  <si>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</si>
  <si>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</si>
  <si>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</si>
  <si>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</si>
  <si>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</si>
  <si>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</si>
  <si>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</si>
  <si>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</si>
  <si>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</si>
  <si>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</si>
  <si>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</si>
  <si>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</si>
  <si>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</si>
  <si>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</si>
  <si>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</si>
  <si>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</si>
  <si>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</si>
  <si>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</si>
  <si>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</si>
  <si>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</si>
  <si>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</si>
  <si>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</si>
  <si>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</si>
  <si>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</si>
  <si>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</si>
  <si>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</si>
  <si>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</si>
  <si>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</si>
  <si>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</si>
  <si>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</si>
  <si>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</si>
  <si>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</si>
  <si>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</si>
  <si>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</si>
  <si>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</si>
  <si>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</si>
  <si>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</si>
  <si>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</si>
  <si>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</si>
  <si>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</si>
  <si>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</si>
  <si>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</si>
  <si>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</si>
  <si>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</si>
  <si>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</si>
  <si>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</si>
  <si>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</si>
  <si>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</si>
  <si>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</si>
  <si>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</si>
  <si>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</si>
  <si>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</si>
  <si>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</si>
  <si>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</si>
  <si>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</si>
  <si>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</si>
  <si>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</si>
  <si>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</si>
  <si>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</si>
  <si>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</si>
  <si>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</si>
  <si>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</si>
  <si>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</si>
  <si>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</si>
  <si>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</si>
  <si>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</si>
  <si>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</si>
  <si>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</si>
  <si>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</si>
  <si>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</si>
  <si>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</si>
  <si>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</si>
  <si>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</si>
  <si>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</si>
  <si>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</si>
  <si>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</si>
  <si>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</si>
  <si>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</si>
  <si>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</si>
  <si>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</si>
  <si>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</si>
  <si>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</si>
  <si>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</si>
  <si>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</si>
  <si>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</si>
  <si>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</si>
  <si>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</si>
  <si>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</si>
  <si>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</si>
  <si>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</si>
  <si>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</si>
  <si>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</si>
  <si>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</si>
  <si>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</si>
  <si>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</si>
  <si>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</si>
  <si>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</si>
  <si>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</si>
  <si>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</si>
  <si>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</si>
  <si>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</si>
  <si>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</si>
  <si>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</si>
  <si>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</si>
  <si>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</si>
  <si>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</si>
  <si>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</si>
  <si>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</si>
  <si>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</si>
  <si>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</si>
  <si>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</si>
  <si>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</si>
  <si>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</si>
  <si>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</si>
  <si>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</si>
  <si>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</si>
  <si>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</si>
  <si>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</si>
  <si>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</si>
  <si>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</si>
  <si>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</si>
  <si>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</si>
  <si>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</si>
  <si>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</si>
  <si>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</si>
  <si>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</si>
  <si>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</si>
  <si>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</si>
  <si>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</si>
  <si>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</si>
  <si>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</si>
  <si>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</si>
  <si>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</si>
  <si>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</si>
  <si>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</si>
  <si>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</si>
  <si>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</si>
  <si>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</si>
  <si>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</si>
  <si>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</si>
  <si>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</si>
  <si>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</si>
  <si>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</si>
  <si>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</si>
  <si>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</si>
  <si>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</si>
  <si>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</si>
  <si>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</si>
  <si>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</si>
  <si>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</si>
  <si>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</si>
  <si>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</si>
  <si>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</si>
  <si>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</si>
  <si>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</si>
  <si>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</si>
  <si>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</si>
  <si>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</si>
  <si>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</si>
  <si>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</si>
  <si>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</si>
  <si>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</si>
  <si>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</si>
  <si>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</si>
  <si>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</si>
  <si>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</si>
  <si>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</si>
  <si>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</si>
  <si>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</si>
  <si>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</si>
  <si>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</si>
  <si>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</si>
  <si>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</si>
  <si>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</si>
  <si>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</si>
  <si>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</si>
  <si>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</si>
  <si>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</si>
  <si>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</si>
  <si>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</si>
  <si>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</si>
  <si>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</si>
  <si>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</si>
  <si>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</si>
  <si>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</si>
  <si>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</si>
  <si>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</si>
  <si>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</si>
  <si>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</si>
  <si>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</si>
  <si>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</si>
  <si>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</si>
  <si>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</si>
  <si>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</si>
  <si>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</si>
  <si>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</si>
  <si>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</si>
  <si>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</si>
  <si>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</si>
  <si>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</si>
  <si>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</si>
  <si>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</si>
  <si>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</si>
  <si>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</si>
  <si>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</si>
  <si>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</si>
  <si>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</si>
  <si>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</si>
  <si>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</si>
  <si>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</si>
  <si>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</si>
  <si>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</si>
  <si>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</si>
  <si>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</si>
  <si>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</si>
  <si>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</si>
  <si>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</si>
  <si>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</si>
  <si>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</si>
  <si>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</si>
  <si>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</si>
  <si>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</si>
  <si>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</si>
  <si>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</si>
  <si>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</si>
  <si>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</si>
  <si>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</si>
  <si>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</si>
  <si>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</si>
  <si>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</si>
  <si>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</si>
  <si>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</si>
  <si>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</si>
  <si>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</si>
  <si>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</si>
  <si>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</si>
  <si>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</si>
  <si>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</si>
  <si>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</si>
  <si>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</si>
  <si>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</si>
  <si>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</si>
  <si>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</si>
  <si>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</si>
  <si>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</si>
  <si>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</si>
  <si>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</si>
  <si>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</si>
  <si>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</si>
  <si>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</si>
  <si>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</si>
  <si>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</si>
  <si>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</si>
  <si>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</si>
  <si>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</si>
  <si>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</si>
  <si>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</si>
  <si>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</si>
  <si>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</si>
  <si>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</si>
  <si>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</si>
  <si>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</si>
  <si>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</si>
  <si>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</si>
  <si>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</si>
  <si>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</si>
  <si>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</si>
  <si>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</si>
  <si>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</si>
  <si>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</si>
  <si>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</si>
  <si>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</si>
  <si>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</si>
  <si>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</si>
  <si>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</si>
  <si>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</si>
  <si>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</si>
  <si>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</si>
  <si>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</si>
  <si>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</si>
  <si>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</si>
  <si>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</si>
  <si>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</si>
  <si>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</si>
  <si>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</si>
  <si>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</si>
  <si>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</si>
  <si>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</si>
  <si>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</si>
  <si>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</si>
  <si>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</si>
  <si>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</si>
  <si>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</si>
  <si>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</si>
  <si>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</si>
  <si>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</si>
  <si>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</si>
  <si>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</si>
  <si>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</si>
  <si>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</si>
  <si>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</si>
  <si>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</si>
  <si>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</si>
  <si>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</si>
  <si>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</si>
  <si>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</si>
  <si>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</si>
  <si>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</si>
  <si>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</si>
  <si>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</si>
  <si>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</si>
  <si>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</si>
  <si>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</si>
  <si>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</si>
  <si>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</si>
  <si>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</si>
  <si>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</si>
  <si>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</si>
  <si>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</si>
  <si>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</si>
  <si>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</si>
  <si>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</si>
  <si>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</si>
  <si>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</si>
  <si>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</si>
  <si>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</si>
  <si>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</si>
  <si>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</si>
  <si>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</si>
  <si>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</si>
  <si>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</si>
  <si>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</si>
  <si>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</si>
  <si>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</si>
  <si>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</si>
  <si>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</si>
  <si>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</si>
  <si>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</si>
  <si>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</si>
  <si>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</si>
  <si>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</si>
  <si>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</si>
  <si>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</si>
  <si>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</si>
  <si>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</si>
  <si>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</si>
  <si>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</si>
  <si>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</si>
  <si>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</si>
  <si>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</si>
  <si>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</si>
  <si>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</si>
  <si>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</si>
  <si>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</si>
  <si>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</si>
  <si>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</si>
  <si>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</si>
  <si>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</si>
  <si>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</si>
  <si>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</si>
  <si>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</si>
  <si>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</si>
  <si>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</si>
  <si>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</si>
  <si>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</si>
  <si>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</si>
  <si>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</si>
  <si>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</si>
  <si>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</si>
  <si>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</si>
  <si>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</si>
  <si>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</si>
  <si>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</si>
  <si>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</si>
  <si>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</si>
  <si>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</si>
  <si>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</si>
  <si>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</si>
  <si>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</si>
  <si>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</si>
  <si>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</si>
  <si>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</si>
  <si>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</si>
  <si>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</si>
  <si>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</si>
  <si>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</si>
  <si>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</si>
  <si>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</si>
  <si>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</si>
  <si>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</si>
  <si>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</si>
  <si>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</si>
  <si>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</si>
  <si>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</si>
  <si>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</si>
  <si>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</si>
  <si>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</si>
  <si>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</si>
  <si>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</si>
  <si>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</si>
  <si>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</si>
  <si>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</si>
  <si>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</si>
  <si>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</si>
  <si>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</si>
  <si>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</si>
  <si>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</si>
  <si>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</si>
  <si>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</si>
  <si>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</si>
  <si>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</si>
  <si>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</si>
  <si>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</si>
  <si>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</si>
  <si>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</si>
  <si>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</si>
  <si>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</si>
  <si>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</si>
  <si>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</si>
  <si>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</si>
  <si>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</si>
  <si>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</si>
  <si>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</si>
  <si>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</si>
  <si>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</si>
  <si>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</si>
  <si>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</si>
  <si>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</si>
  <si>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</si>
  <si>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</si>
  <si>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</si>
  <si>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</si>
  <si>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</si>
  <si>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</si>
  <si>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</si>
  <si>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</si>
  <si>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</si>
  <si>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</si>
  <si>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</si>
  <si>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</si>
  <si>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</si>
  <si>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</si>
  <si>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</si>
  <si>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</si>
  <si>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</si>
  <si>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</si>
  <si>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</si>
  <si>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</si>
  <si>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</si>
  <si>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</si>
  <si>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</si>
  <si>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</si>
  <si>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</si>
  <si>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</si>
  <si>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</si>
  <si>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</si>
  <si>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</si>
  <si>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</si>
  <si>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</si>
  <si>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</si>
  <si>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</si>
  <si>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</si>
  <si>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</si>
  <si>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</si>
  <si>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</si>
  <si>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</si>
  <si>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</si>
  <si>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</si>
  <si>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</si>
  <si>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</si>
  <si>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</si>
  <si>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</si>
  <si>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</si>
  <si>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</si>
  <si>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</si>
  <si>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</si>
  <si>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</si>
  <si>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</si>
  <si>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</si>
  <si>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</si>
  <si>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</si>
  <si>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</si>
  <si>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</si>
  <si>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</si>
  <si>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</si>
  <si>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</si>
  <si>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</si>
  <si>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</si>
  <si>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</si>
  <si>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</si>
  <si>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</si>
  <si>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</si>
  <si>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</si>
  <si>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</si>
  <si>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</si>
  <si>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</si>
  <si>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</si>
  <si>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</si>
  <si>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</si>
  <si>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</si>
  <si>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</si>
  <si>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</si>
  <si>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</si>
  <si>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</si>
  <si>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</si>
  <si>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</si>
  <si>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</si>
  <si>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</si>
  <si>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</si>
  <si>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</si>
  <si>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</si>
  <si>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</si>
  <si>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</si>
  <si>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</si>
  <si>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</si>
  <si>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</si>
  <si>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</si>
  <si>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</si>
  <si>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</si>
  <si>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</si>
  <si>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</si>
  <si>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</si>
  <si>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</si>
  <si>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</si>
  <si>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</si>
  <si>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</si>
  <si>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</si>
  <si>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</si>
  <si>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</si>
  <si>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</si>
  <si>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</si>
  <si>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</si>
  <si>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</si>
  <si>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</si>
  <si>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</si>
  <si>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</si>
  <si>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</si>
  <si>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</si>
  <si>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</si>
  <si>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</si>
  <si>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</si>
  <si>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</si>
  <si>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</si>
  <si>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</si>
  <si>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</si>
  <si>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</si>
  <si>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</si>
  <si>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</si>
  <si>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</si>
  <si>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</si>
  <si>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</si>
  <si>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</si>
  <si>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</si>
  <si>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</si>
  <si>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</si>
  <si>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</si>
  <si>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</si>
  <si>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</si>
  <si>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</si>
  <si>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</si>
  <si>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</si>
  <si>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</si>
  <si>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</si>
  <si>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</si>
  <si>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</si>
  <si>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</si>
  <si>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</si>
  <si>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</si>
  <si>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</si>
  <si>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</si>
  <si>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</si>
  <si>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</si>
  <si>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</si>
  <si>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</si>
  <si>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</si>
  <si>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</si>
  <si>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</si>
  <si>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</si>
  <si>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</si>
  <si>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</si>
  <si>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</si>
  <si>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</si>
  <si>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</si>
  <si>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</si>
  <si>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</si>
  <si>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</si>
  <si>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</si>
  <si>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</si>
  <si>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</si>
  <si>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</si>
  <si>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</si>
  <si>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</si>
  <si>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</si>
  <si>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</si>
  <si>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</si>
  <si>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</si>
  <si>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</si>
  <si>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</si>
  <si>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</si>
  <si>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</si>
  <si>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</si>
  <si>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</si>
  <si>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</si>
  <si>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</si>
  <si>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</si>
  <si>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</si>
  <si>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</si>
  <si>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</si>
  <si>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</si>
  <si>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</si>
  <si>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</si>
  <si>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</si>
  <si>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</si>
  <si>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</si>
  <si>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</si>
  <si>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</si>
  <si>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</si>
  <si>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</si>
  <si>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</si>
  <si>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</si>
  <si>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</si>
  <si>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</si>
  <si>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</si>
  <si>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</si>
  <si>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</si>
  <si>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</si>
  <si>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</si>
  <si>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</si>
  <si>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</si>
  <si>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</si>
  <si>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</si>
  <si>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</si>
  <si>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</si>
  <si>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</si>
  <si>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</si>
  <si>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</si>
  <si>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</si>
  <si>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</si>
  <si>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</si>
  <si>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</si>
  <si>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</si>
  <si>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</si>
  <si>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</si>
  <si>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</si>
  <si>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</si>
  <si>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</si>
  <si>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</si>
  <si>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</si>
  <si>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</si>
  <si>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</si>
  <si>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</si>
  <si>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</si>
  <si>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</si>
  <si>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</si>
  <si>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</si>
  <si>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</si>
  <si>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</si>
  <si>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</si>
  <si>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</si>
  <si>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</si>
  <si>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</si>
  <si>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</si>
  <si>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</si>
  <si>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</si>
  <si>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</si>
  <si>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</si>
  <si>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</si>
  <si>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</si>
  <si>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</si>
  <si>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</si>
  <si>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</si>
  <si>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</si>
  <si>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</si>
  <si>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</si>
  <si>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</si>
  <si>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</si>
  <si>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</si>
  <si>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</si>
  <si>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</si>
  <si>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</si>
  <si>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</si>
  <si>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</si>
  <si>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</si>
  <si>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</si>
  <si>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</si>
  <si>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</si>
  <si>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</si>
  <si>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</si>
  <si>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</si>
  <si>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</si>
  <si>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</si>
  <si>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</si>
  <si>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</si>
  <si>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</si>
  <si>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</si>
  <si>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</si>
  <si>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</si>
  <si>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</si>
  <si>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</si>
  <si>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</si>
  <si>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</si>
  <si>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</si>
  <si>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</si>
  <si>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</si>
  <si>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</si>
  <si>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</si>
  <si>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</si>
  <si>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</si>
  <si>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</si>
  <si>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</si>
  <si>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</si>
  <si>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</si>
  <si>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</si>
  <si>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</si>
  <si>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</si>
  <si>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</si>
  <si>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</si>
  <si>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</si>
  <si>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</si>
  <si>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</si>
  <si>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</si>
  <si>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</si>
  <si>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</si>
  <si>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</si>
  <si>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</si>
  <si>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</si>
  <si>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</si>
  <si>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</si>
  <si>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</si>
  <si>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</si>
  <si>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</si>
  <si>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</si>
  <si>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</si>
  <si>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</si>
  <si>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</si>
  <si>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</si>
  <si>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</si>
  <si>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</si>
  <si>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</si>
  <si>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</si>
  <si>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</si>
  <si>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</si>
  <si>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</si>
  <si>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</si>
  <si>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</si>
  <si>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</si>
  <si>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</si>
  <si>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</si>
  <si>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</si>
  <si>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</si>
  <si>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</si>
  <si>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</si>
  <si>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</si>
  <si>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</si>
  <si>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</si>
  <si>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</si>
  <si>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</si>
  <si>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</si>
  <si>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</si>
  <si>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</si>
  <si>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</si>
  <si>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</si>
  <si>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</si>
  <si>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</si>
  <si>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</si>
  <si>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</si>
  <si>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</si>
  <si>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</si>
  <si>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</si>
  <si>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</si>
  <si>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</si>
  <si>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</si>
  <si>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</si>
  <si>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</si>
  <si>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</si>
  <si>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</si>
  <si>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</si>
  <si>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</si>
  <si>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</si>
  <si>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</si>
  <si>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</si>
  <si>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</si>
  <si>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</si>
  <si>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</si>
  <si>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</si>
  <si>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</si>
  <si>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</si>
  <si>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</si>
  <si>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</si>
  <si>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</si>
  <si>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</si>
  <si>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</si>
  <si>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</si>
  <si>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</si>
  <si>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</si>
  <si>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</si>
  <si>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</si>
  <si>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</si>
  <si>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</si>
  <si>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</si>
  <si>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</si>
  <si>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</si>
  <si>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</si>
  <si>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</si>
  <si>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</si>
  <si>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</si>
  <si>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</si>
  <si>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</si>
  <si>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</si>
  <si>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</si>
  <si>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</si>
  <si>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</si>
  <si>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</si>
  <si>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</si>
  <si>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</si>
  <si>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</si>
  <si>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</si>
  <si>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</si>
  <si>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</si>
  <si>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</si>
  <si>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</si>
  <si>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</si>
  <si>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</si>
  <si>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</si>
  <si>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</si>
  <si>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</si>
  <si>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</si>
  <si>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</si>
  <si>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</si>
  <si>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</si>
  <si>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</si>
  <si>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</si>
  <si>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</si>
  <si>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</si>
  <si>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</si>
  <si>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</si>
  <si>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</si>
  <si>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</si>
  <si>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</si>
  <si>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</si>
  <si>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</si>
  <si>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</si>
  <si>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</si>
  <si>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</si>
  <si>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</si>
  <si>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</si>
  <si>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</si>
  <si>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</si>
  <si>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</si>
  <si>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</si>
  <si>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</si>
  <si>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</si>
  <si>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</si>
  <si>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</si>
  <si>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</si>
  <si>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</si>
  <si>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</si>
  <si>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</si>
  <si>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</si>
  <si>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</si>
  <si>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</si>
  <si>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</si>
  <si>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</si>
  <si>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</si>
  <si>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</si>
  <si>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</si>
  <si>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</si>
  <si>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</si>
  <si>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</si>
  <si>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</si>
  <si>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</si>
  <si>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</si>
  <si>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</si>
  <si>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</si>
  <si>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</si>
  <si>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</si>
  <si>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</si>
  <si>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</si>
  <si>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</si>
  <si>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</si>
  <si>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</si>
  <si>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</si>
  <si>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</si>
  <si>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</si>
  <si>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</si>
  <si>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</si>
  <si>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</si>
  <si>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</si>
  <si>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</si>
  <si>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</si>
  <si>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</si>
  <si>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</si>
  <si>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</si>
  <si>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</si>
  <si>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</si>
  <si>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</si>
  <si>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</si>
  <si>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</si>
  <si>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</si>
  <si>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</si>
  <si>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</si>
  <si>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</si>
  <si>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</si>
  <si>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</si>
  <si>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</si>
  <si>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</si>
  <si>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</si>
  <si>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</si>
  <si>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</si>
  <si>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</si>
  <si>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</si>
  <si>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</si>
  <si>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</si>
  <si>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</si>
  <si>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</si>
  <si>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</si>
  <si>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</si>
  <si>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</si>
  <si>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</si>
  <si>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</si>
  <si>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</si>
  <si>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</si>
  <si>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</si>
  <si>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</si>
  <si>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</si>
  <si>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</si>
  <si>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</si>
  <si>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</si>
  <si>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</si>
  <si>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</si>
  <si>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</si>
  <si>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</si>
  <si>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</si>
  <si>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</si>
  <si>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</si>
  <si>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</si>
  <si>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</si>
  <si>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</si>
  <si>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</si>
  <si>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</si>
  <si>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</si>
  <si>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</si>
  <si>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</si>
  <si>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</si>
  <si>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</si>
  <si>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</si>
  <si>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</si>
  <si>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</si>
  <si>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</si>
  <si>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</si>
  <si>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</si>
  <si>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</si>
  <si>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</si>
  <si>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</si>
  <si>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</si>
  <si>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</si>
  <si>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</si>
  <si>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</si>
  <si>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</si>
  <si>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</si>
  <si>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</si>
  <si>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</si>
  <si>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</si>
  <si>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</si>
  <si>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</si>
  <si>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</si>
  <si>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</si>
  <si>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</si>
  <si>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</si>
  <si>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</si>
  <si>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</si>
  <si>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</si>
  <si>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</si>
  <si>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</si>
  <si>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</si>
  <si>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</si>
  <si>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</si>
  <si>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</si>
  <si>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</si>
  <si>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</si>
  <si>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</si>
  <si>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</si>
  <si>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</si>
  <si>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</si>
  <si>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</si>
  <si>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</si>
  <si>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</si>
  <si>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</si>
  <si>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</si>
  <si>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</si>
  <si>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</si>
  <si>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</si>
  <si>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</si>
  <si>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</si>
  <si>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</si>
  <si>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</si>
  <si>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</si>
  <si>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</si>
  <si>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</si>
  <si>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</si>
  <si>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</si>
  <si>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</si>
  <si>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</si>
  <si>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</si>
  <si>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</si>
  <si>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</si>
  <si>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</si>
  <si>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</si>
  <si>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</si>
  <si>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</si>
  <si>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</si>
  <si>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</si>
  <si>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</si>
  <si>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</si>
  <si>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</si>
  <si>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</si>
  <si>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</si>
  <si>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</si>
  <si>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</si>
  <si>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</si>
  <si>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</si>
  <si>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</si>
  <si>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</si>
  <si>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</si>
  <si>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</si>
  <si>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</si>
  <si>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</si>
  <si>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</si>
  <si>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</si>
  <si>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</si>
  <si>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</si>
  <si>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</si>
  <si>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</si>
  <si>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</si>
  <si>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</si>
  <si>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</si>
  <si>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</si>
  <si>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</si>
  <si>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</si>
  <si>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</si>
  <si>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</si>
  <si>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</si>
  <si>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</si>
  <si>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</si>
  <si>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</si>
  <si>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</si>
  <si>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</si>
  <si>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</si>
  <si>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</si>
  <si>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</si>
  <si>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</si>
  <si>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</si>
  <si>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</si>
  <si>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</si>
  <si>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</si>
  <si>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</si>
  <si>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</si>
  <si>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</si>
  <si>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</si>
  <si>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</si>
  <si>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</si>
  <si>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</si>
  <si>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</si>
  <si>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</si>
  <si>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</si>
  <si>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</si>
  <si>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</si>
  <si>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</si>
  <si>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</si>
  <si>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</si>
  <si>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</si>
  <si>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</si>
  <si>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</si>
  <si>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</si>
  <si>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</si>
  <si>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</si>
  <si>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</si>
  <si>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</si>
  <si>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</si>
  <si>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</si>
  <si>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</si>
  <si>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</si>
  <si>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</si>
  <si>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</si>
  <si>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</si>
  <si>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</si>
  <si>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</si>
  <si>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</si>
  <si>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</si>
  <si>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</si>
  <si>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</si>
  <si>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</si>
  <si>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</si>
  <si>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</si>
  <si>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</si>
  <si>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</si>
  <si>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</si>
  <si>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</si>
  <si>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</si>
  <si>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</si>
  <si>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</si>
  <si>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</si>
  <si>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</si>
  <si>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</si>
  <si>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</si>
  <si>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</si>
  <si>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</si>
  <si>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</si>
  <si>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</si>
  <si>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</si>
  <si>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</si>
  <si>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</si>
  <si>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</si>
  <si>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</si>
  <si>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</si>
  <si>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</si>
  <si>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</si>
  <si>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</si>
  <si>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</si>
  <si>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</si>
  <si>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</si>
  <si>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</si>
  <si>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</si>
  <si>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</si>
  <si>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</si>
  <si>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</si>
  <si>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</si>
  <si>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</si>
  <si>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</si>
  <si>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</si>
  <si>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</si>
  <si>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</si>
  <si>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</si>
  <si>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</si>
  <si>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</si>
  <si>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</si>
  <si>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</si>
  <si>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</si>
  <si>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</si>
  <si>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</si>
  <si>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</si>
  <si>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</si>
  <si>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</si>
  <si>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</si>
  <si>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</si>
  <si>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</si>
  <si>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</si>
  <si>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</si>
  <si>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</si>
  <si>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</si>
  <si>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</si>
  <si>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</si>
  <si>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</si>
  <si>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</si>
  <si>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</si>
  <si>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</si>
  <si>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</si>
  <si>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</si>
  <si>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</si>
  <si>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</si>
  <si>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</si>
  <si>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</si>
  <si>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</si>
  <si>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</si>
  <si>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</si>
  <si>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</si>
  <si>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</si>
  <si>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</si>
  <si>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</si>
  <si>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</si>
  <si>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</si>
  <si>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</si>
  <si>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</si>
  <si>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</si>
  <si>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</si>
  <si>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</si>
  <si>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</si>
  <si>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</si>
  <si>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</si>
  <si>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</si>
  <si>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</si>
  <si>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</si>
  <si>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</si>
  <si>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</si>
  <si>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</si>
  <si>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</si>
  <si>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</si>
  <si>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</si>
  <si>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</si>
  <si>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</si>
  <si>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</si>
  <si>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</si>
  <si>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</si>
  <si>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</si>
  <si>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</si>
  <si>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</si>
  <si>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</si>
  <si>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</si>
  <si>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</si>
  <si>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</si>
  <si>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</si>
  <si>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</si>
  <si>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</si>
  <si>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</si>
  <si>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</si>
  <si>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</si>
  <si>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</si>
  <si>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</si>
  <si>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</si>
  <si>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</si>
  <si>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</si>
  <si>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</si>
  <si>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</si>
  <si>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</si>
  <si>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</si>
  <si>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</si>
  <si>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</si>
  <si>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</si>
  <si>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</si>
  <si>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</si>
  <si>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</si>
  <si>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</si>
  <si>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</si>
  <si>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</si>
  <si>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</si>
  <si>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</si>
  <si>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</si>
  <si>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</si>
  <si>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</si>
  <si>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</si>
  <si>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</si>
  <si>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</si>
  <si>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</si>
  <si>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</si>
  <si>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</si>
  <si>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</si>
  <si>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</si>
  <si>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</si>
  <si>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</si>
  <si>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</si>
  <si>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</si>
  <si>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</si>
  <si>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</si>
  <si>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</si>
  <si>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</si>
  <si>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</si>
  <si>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</si>
  <si>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</si>
  <si>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</si>
  <si>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</si>
  <si>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</si>
  <si>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</si>
  <si>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</si>
  <si>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</si>
  <si>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</si>
  <si>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</si>
  <si>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</si>
  <si>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</si>
  <si>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</si>
  <si>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</si>
  <si>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</si>
  <si>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</si>
  <si>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</si>
  <si>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</si>
  <si>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</si>
  <si>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</si>
  <si>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</si>
  <si>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</si>
  <si>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</si>
  <si>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</si>
  <si>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</si>
  <si>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</si>
  <si>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</si>
  <si>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</si>
  <si>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</si>
  <si>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</si>
  <si>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</si>
  <si>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</si>
  <si>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</si>
  <si>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</si>
  <si>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</si>
  <si>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</si>
  <si>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</si>
  <si>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</si>
  <si>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</si>
  <si>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</si>
  <si>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</si>
  <si>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</si>
  <si>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</si>
  <si>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</si>
  <si>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</si>
  <si>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</si>
  <si>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</si>
  <si>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</si>
  <si>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</si>
  <si>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</si>
  <si>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</si>
  <si>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</si>
  <si>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</si>
  <si>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</si>
  <si>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</si>
  <si>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</si>
  <si>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</si>
  <si>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</si>
  <si>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</si>
  <si>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</si>
  <si>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</si>
  <si>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</si>
  <si>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</si>
  <si>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</si>
  <si>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</si>
  <si>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</si>
  <si>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</si>
  <si>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</si>
  <si>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</si>
  <si>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</si>
  <si>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</si>
  <si>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</si>
  <si>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</si>
  <si>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</si>
  <si>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</si>
  <si>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</si>
  <si>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</si>
  <si>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</si>
  <si>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</si>
  <si>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</si>
  <si>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</si>
  <si>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</si>
  <si>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</si>
  <si>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</si>
  <si>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</si>
  <si>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</si>
  <si>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</si>
  <si>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</si>
  <si>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</si>
  <si>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</si>
  <si>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</si>
  <si>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</si>
  <si>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</si>
  <si>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</si>
  <si>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</si>
  <si>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</si>
  <si>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</si>
  <si>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</si>
  <si>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</si>
  <si>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</si>
  <si>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</si>
  <si>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</si>
  <si>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</si>
  <si>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</si>
  <si>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</si>
  <si>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</si>
  <si>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</si>
  <si>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</si>
  <si>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</si>
  <si>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</si>
  <si>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</si>
  <si>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</si>
  <si>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</si>
  <si>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</si>
  <si>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</si>
  <si>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</si>
  <si>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</si>
  <si>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</si>
  <si>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</si>
  <si>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</si>
  <si>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</si>
  <si>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</si>
  <si>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</si>
  <si>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</si>
  <si>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</si>
  <si>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</si>
  <si>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</si>
  <si>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</si>
  <si>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</si>
  <si>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</si>
  <si>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</si>
  <si>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</si>
  <si>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</si>
  <si>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</si>
  <si>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</si>
  <si>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</si>
  <si>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</si>
  <si>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</si>
  <si>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</si>
  <si>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</si>
  <si>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</si>
  <si>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</si>
  <si>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</si>
  <si>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</si>
  <si>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</si>
  <si>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</si>
  <si>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</si>
  <si>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</si>
  <si>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</si>
  <si>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</si>
  <si>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</si>
  <si>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</si>
  <si>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</si>
  <si>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</si>
  <si>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</si>
  <si>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</si>
  <si>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</si>
  <si>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</si>
  <si>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</si>
  <si>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</si>
  <si>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</si>
  <si>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</si>
  <si>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</si>
  <si>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</si>
  <si>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</si>
  <si>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</si>
  <si>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</si>
  <si>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</si>
  <si>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</si>
  <si>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</si>
  <si>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</si>
  <si>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</si>
  <si>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</si>
  <si>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</si>
  <si>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</si>
  <si>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</si>
  <si>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</si>
  <si>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</si>
  <si>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</si>
  <si>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</si>
  <si>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</si>
  <si>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</si>
  <si>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</si>
  <si>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</si>
  <si>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</si>
  <si>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</si>
  <si>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</si>
  <si>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</si>
  <si>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</si>
  <si>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</si>
  <si>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</si>
  <si>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</si>
  <si>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</si>
  <si>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</si>
  <si>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</si>
  <si>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</si>
  <si>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</si>
  <si>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</si>
  <si>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</si>
  <si>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</si>
  <si>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</si>
  <si>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</si>
  <si>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</si>
  <si>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</si>
  <si>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</si>
  <si>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</si>
  <si>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</si>
  <si>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</si>
  <si>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</si>
  <si>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</si>
  <si>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</si>
  <si>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</si>
  <si>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</si>
  <si>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</si>
  <si>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</si>
  <si>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</si>
  <si>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</si>
  <si>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</si>
  <si>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</si>
  <si>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</si>
  <si>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</si>
  <si>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</si>
  <si>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</si>
  <si>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</si>
  <si>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</si>
  <si>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</si>
  <si>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</si>
  <si>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</si>
  <si>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</si>
  <si>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</si>
  <si>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</si>
  <si>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</si>
  <si>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</si>
  <si>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</si>
  <si>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</si>
  <si>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</si>
  <si>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</si>
  <si>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</si>
  <si>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</si>
  <si>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</si>
  <si>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</si>
  <si>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</si>
  <si>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</si>
  <si>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</si>
  <si>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</si>
  <si>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</si>
  <si>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</si>
  <si>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</si>
  <si>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</si>
  <si>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</si>
  <si>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</si>
  <si>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</si>
  <si>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</si>
  <si>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</si>
  <si>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</si>
  <si>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</si>
  <si>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</si>
  <si>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</si>
  <si>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</si>
  <si>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</si>
  <si>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</si>
  <si>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</si>
  <si>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</si>
  <si>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</si>
  <si>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</si>
  <si>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</si>
  <si>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</si>
  <si>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</si>
  <si>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</si>
  <si>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</si>
  <si>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</si>
  <si>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</si>
  <si>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</si>
  <si>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</si>
  <si>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</si>
  <si>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</si>
  <si>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</si>
  <si>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</si>
  <si>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</si>
  <si>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</si>
  <si>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</si>
  <si>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</si>
  <si>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</si>
  <si>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</si>
  <si>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</si>
  <si>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</si>
  <si>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</si>
  <si>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</si>
  <si>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</si>
  <si>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</si>
  <si>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</si>
  <si>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</si>
  <si>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</si>
  <si>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</si>
  <si>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</si>
  <si>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</si>
  <si>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</si>
  <si>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</si>
  <si>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</si>
  <si>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</si>
  <si>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</si>
  <si>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</si>
  <si>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</si>
  <si>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</si>
  <si>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</si>
  <si>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</si>
  <si>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</si>
  <si>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</si>
  <si>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</si>
  <si>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</si>
  <si>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</si>
  <si>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</si>
  <si>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</si>
  <si>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</si>
  <si>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</si>
  <si>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</si>
  <si>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</si>
  <si>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</si>
  <si>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</si>
  <si>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</si>
  <si>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</si>
  <si>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</si>
  <si>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</si>
  <si>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</si>
  <si>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</si>
  <si>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</si>
  <si>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</si>
  <si>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</si>
  <si>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</si>
  <si>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</si>
  <si>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</si>
  <si>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</si>
  <si>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</si>
  <si>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</si>
  <si>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</si>
  <si>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</si>
  <si>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</si>
  <si>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</si>
  <si>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</si>
  <si>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</si>
  <si>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</si>
  <si>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</si>
  <si>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</si>
  <si>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</si>
  <si>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</si>
  <si>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</si>
  <si>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</si>
  <si>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</si>
  <si>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</si>
  <si>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</si>
  <si>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</si>
  <si>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</si>
  <si>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</si>
  <si>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</si>
  <si>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</si>
  <si>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</si>
  <si>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</si>
  <si>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</si>
  <si>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</si>
  <si>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</si>
  <si>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</si>
  <si>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</si>
  <si>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</si>
  <si>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</si>
  <si>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</si>
  <si>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</si>
  <si>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</si>
  <si>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</si>
  <si>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</si>
  <si>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</si>
  <si>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</si>
  <si>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</si>
  <si>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</si>
  <si>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</si>
  <si>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</si>
  <si>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</si>
  <si>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</si>
  <si>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</si>
  <si>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</si>
  <si>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</si>
  <si>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</si>
  <si>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</si>
  <si>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</si>
  <si>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</si>
  <si>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</si>
  <si>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</si>
  <si>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</si>
  <si>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</si>
  <si>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</si>
  <si>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</si>
  <si>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</si>
  <si>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</si>
  <si>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</si>
  <si>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</si>
  <si>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</si>
  <si>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</si>
  <si>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</si>
  <si>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</si>
  <si>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</si>
  <si>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</si>
  <si>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</si>
  <si>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</si>
  <si>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</si>
  <si>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</si>
  <si>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</si>
  <si>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</si>
  <si>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</si>
  <si>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</si>
  <si>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</si>
  <si>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</si>
  <si>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</si>
  <si>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</si>
  <si>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</si>
  <si>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</si>
  <si>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</si>
  <si>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</si>
  <si>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</si>
  <si>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</si>
  <si>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</si>
  <si>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</si>
  <si>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</si>
  <si>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</si>
  <si>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</si>
  <si>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</si>
  <si>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</si>
  <si>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</si>
  <si>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</si>
  <si>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</si>
  <si>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</si>
  <si>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</si>
  <si>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</si>
  <si>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</si>
  <si>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</si>
  <si>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</si>
  <si>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</si>
  <si>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</si>
  <si>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</si>
  <si>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</si>
  <si>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</si>
  <si>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</si>
  <si>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</si>
  <si>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</si>
  <si>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</si>
  <si>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</si>
  <si>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</si>
  <si>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</si>
  <si>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</si>
  <si>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</si>
  <si>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</si>
  <si>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</si>
  <si>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</si>
  <si>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</si>
  <si>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</si>
  <si>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</si>
  <si>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</si>
  <si>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</si>
  <si>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</si>
  <si>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</si>
  <si>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</si>
  <si>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</si>
  <si>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</si>
  <si>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</si>
  <si>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</si>
  <si>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</si>
  <si>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</si>
  <si>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</si>
  <si>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</si>
  <si>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</si>
  <si>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</si>
  <si>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</si>
  <si>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</si>
  <si>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</si>
  <si>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</si>
  <si>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</si>
  <si>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</si>
  <si>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</si>
  <si>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</si>
  <si>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</si>
  <si>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</si>
  <si>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</si>
  <si>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</si>
  <si>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</si>
  <si>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</si>
  <si>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</si>
  <si>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</si>
  <si>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</si>
  <si>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</si>
  <si>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</si>
  <si>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</si>
  <si>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</si>
  <si>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</si>
  <si>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</si>
  <si>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</si>
  <si>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</si>
  <si>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</si>
  <si>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</si>
  <si>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</si>
  <si>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</si>
  <si>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</si>
  <si>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</si>
  <si>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</si>
  <si>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</si>
  <si>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</si>
  <si>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</si>
  <si>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</si>
  <si>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</si>
  <si>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</si>
  <si>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</si>
  <si>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</si>
  <si>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</si>
  <si>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</si>
  <si>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</si>
  <si>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</si>
  <si>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</si>
  <si>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</si>
  <si>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</si>
  <si>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</si>
  <si>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</si>
  <si>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</si>
  <si>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</si>
  <si>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</si>
  <si>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</si>
  <si>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</si>
  <si>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</si>
  <si>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</si>
  <si>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</si>
  <si>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</si>
  <si>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</si>
  <si>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</si>
  <si>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</si>
  <si>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</si>
  <si>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</si>
  <si>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</si>
  <si>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</si>
  <si>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</si>
  <si>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</si>
  <si>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</si>
  <si>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</si>
  <si>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</si>
  <si>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</si>
  <si>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</si>
  <si>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</si>
  <si>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</si>
  <si>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</si>
  <si>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</si>
  <si>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</si>
  <si>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</si>
  <si>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</si>
  <si>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</si>
  <si>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</si>
  <si>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</si>
  <si>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</si>
  <si>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</si>
  <si>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</si>
  <si>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</si>
  <si>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</si>
  <si>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</si>
  <si>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</si>
  <si>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</si>
  <si>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</si>
  <si>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</si>
  <si>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</si>
  <si>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</si>
  <si>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</si>
  <si>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</si>
  <si>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</si>
  <si>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</si>
  <si>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</si>
  <si>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</si>
  <si>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</si>
  <si>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</si>
  <si>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</si>
  <si>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</si>
  <si>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</si>
  <si>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</si>
  <si>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</si>
  <si>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</si>
  <si>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</si>
  <si>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</si>
  <si>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</si>
  <si>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</si>
  <si>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</si>
  <si>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</si>
  <si>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</si>
  <si>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</si>
  <si>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</si>
  <si>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</si>
  <si>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</si>
  <si>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</si>
  <si>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</si>
  <si>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</si>
  <si>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</si>
  <si>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</si>
  <si>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</si>
  <si>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</si>
  <si>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</si>
  <si>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</si>
  <si>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</si>
  <si>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</si>
  <si>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</si>
  <si>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</si>
  <si>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</si>
  <si>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</si>
  <si>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</si>
  <si>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</si>
  <si>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</si>
  <si>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</si>
  <si>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</si>
  <si>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</si>
  <si>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</si>
  <si>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</si>
  <si>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</si>
  <si>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</si>
  <si>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</si>
  <si>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</si>
  <si>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</si>
  <si>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</si>
  <si>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</si>
  <si>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</si>
  <si>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</si>
  <si>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</si>
  <si>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</si>
  <si>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</si>
  <si>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</si>
  <si>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</si>
  <si>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</si>
  <si>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</si>
  <si>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</si>
  <si>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</si>
  <si>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</si>
  <si>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</si>
  <si>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</si>
  <si>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</si>
  <si>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</si>
  <si>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</si>
  <si>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</si>
  <si>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</si>
  <si>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</si>
  <si>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</si>
  <si>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</si>
  <si>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</si>
  <si>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</si>
  <si>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</si>
  <si>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</si>
  <si>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</si>
  <si>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</si>
  <si>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</si>
  <si>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</si>
  <si>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</si>
  <si>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</si>
  <si>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</si>
  <si>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</si>
  <si>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</si>
  <si>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</si>
  <si>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</si>
  <si>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</si>
  <si>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</si>
  <si>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</si>
  <si>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</si>
  <si>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</si>
  <si>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</si>
  <si>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</si>
  <si>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</si>
  <si>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</si>
  <si>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</si>
  <si>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</si>
  <si>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</si>
  <si>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</si>
  <si>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</si>
  <si>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</si>
  <si>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</si>
  <si>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</si>
  <si>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</si>
  <si>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</si>
  <si>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</si>
  <si>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</si>
  <si>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</si>
  <si>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</si>
  <si>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</si>
  <si>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</si>
  <si>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</si>
  <si>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</si>
  <si>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</si>
  <si>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</si>
  <si>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</si>
  <si>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</si>
  <si>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</si>
  <si>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</si>
  <si>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</si>
  <si>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</si>
  <si>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</si>
  <si>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</si>
  <si>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</si>
  <si>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</si>
  <si>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</si>
  <si>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</si>
  <si>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</si>
  <si>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</si>
  <si>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</si>
  <si>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</si>
  <si>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</si>
  <si>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</si>
  <si>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</si>
  <si>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</si>
  <si>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</si>
  <si>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</si>
  <si>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</si>
  <si>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</si>
  <si>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</si>
  <si>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</si>
  <si>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</si>
  <si>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</si>
  <si>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</si>
  <si>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</si>
  <si>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</si>
  <si>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</si>
  <si>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</si>
  <si>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</si>
  <si>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</si>
  <si>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</si>
  <si>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</si>
  <si>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</si>
  <si>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</si>
  <si>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</si>
  <si>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</si>
  <si>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</si>
  <si>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</si>
  <si>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</si>
  <si>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</si>
  <si>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</si>
  <si>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</si>
  <si>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</si>
  <si>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</si>
  <si>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</si>
  <si>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</si>
  <si>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</si>
  <si>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</si>
  <si>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</si>
  <si>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</si>
  <si>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</si>
  <si>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</si>
  <si>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</si>
  <si>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</si>
  <si>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</si>
  <si>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</si>
  <si>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</si>
  <si>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</si>
  <si>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</si>
  <si>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</si>
  <si>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</si>
  <si>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</si>
  <si>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</si>
  <si>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</si>
  <si>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</si>
  <si>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</si>
  <si>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</si>
  <si>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</si>
  <si>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</si>
  <si>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</si>
  <si>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</si>
  <si>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</si>
  <si>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</si>
  <si>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</si>
  <si>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</si>
  <si>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</si>
  <si>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</si>
  <si>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</si>
  <si>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</si>
  <si>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</si>
  <si>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</si>
  <si>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</si>
  <si>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</si>
  <si>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</si>
  <si>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</si>
  <si>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</si>
  <si>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</si>
  <si>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</si>
  <si>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</si>
  <si>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</si>
  <si>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</si>
  <si>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</si>
  <si>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</si>
  <si>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</si>
  <si>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</si>
  <si>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</si>
  <si>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</si>
  <si>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</si>
  <si>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</si>
  <si>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</si>
  <si>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</si>
  <si>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</si>
  <si>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</si>
  <si>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</si>
  <si>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</si>
  <si>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</si>
  <si>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</si>
  <si>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</si>
  <si>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</si>
  <si>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</si>
  <si>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</si>
  <si>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</si>
  <si>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</si>
  <si>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</si>
  <si>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</si>
  <si>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</si>
  <si>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</si>
  <si>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</si>
  <si>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</si>
  <si>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</si>
  <si>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</si>
  <si>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</si>
  <si>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</si>
  <si>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</si>
  <si>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</si>
  <si>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</si>
  <si>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</si>
  <si>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</si>
  <si>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</si>
  <si>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</si>
  <si>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</si>
  <si>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</si>
  <si>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</si>
  <si>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</si>
  <si>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</si>
  <si>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</si>
  <si>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</si>
  <si>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</si>
  <si>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</si>
  <si>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</si>
  <si>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</si>
  <si>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</si>
  <si>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</si>
  <si>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</si>
  <si>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</si>
  <si>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</si>
  <si>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</si>
  <si>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</si>
  <si>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</si>
  <si>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</si>
  <si>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</si>
  <si>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</si>
  <si>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</si>
  <si>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</si>
  <si>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</si>
  <si>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</si>
  <si>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</si>
  <si>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</si>
  <si>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</si>
  <si>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</si>
  <si>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</si>
  <si>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</si>
  <si>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</si>
  <si>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</si>
  <si>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</si>
  <si>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</si>
  <si>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</si>
  <si>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</si>
  <si>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</si>
  <si>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</si>
  <si>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</si>
  <si>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</si>
  <si>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</si>
  <si>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</si>
  <si>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</si>
  <si>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</si>
  <si>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</si>
  <si>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</si>
  <si>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</si>
  <si>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</si>
  <si>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</si>
  <si>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</si>
  <si>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</si>
  <si>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</si>
  <si>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</si>
  <si>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</si>
  <si>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</si>
  <si>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</si>
  <si>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</si>
  <si>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</si>
  <si>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</si>
  <si>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</si>
  <si>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</si>
  <si>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</si>
  <si>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</si>
  <si>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</si>
  <si>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</si>
  <si>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</si>
  <si>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</si>
  <si>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</si>
  <si>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</si>
  <si>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</si>
  <si>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</si>
  <si>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</si>
  <si>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</si>
  <si>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</si>
  <si>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</si>
  <si>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</si>
  <si>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</si>
  <si>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</si>
  <si>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</si>
  <si>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</si>
  <si>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</si>
  <si>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</si>
  <si>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</si>
  <si>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</si>
  <si>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</si>
  <si>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</si>
  <si>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</si>
  <si>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</si>
  <si>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</si>
  <si>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</si>
  <si>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</si>
  <si>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</si>
  <si>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</si>
  <si>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</si>
  <si>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</si>
  <si>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</si>
  <si>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</si>
  <si>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</si>
  <si>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</si>
  <si>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</si>
  <si>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</si>
  <si>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</si>
  <si>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</si>
  <si>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</si>
  <si>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</si>
  <si>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</si>
  <si>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</si>
  <si>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</si>
  <si>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</si>
  <si>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</si>
  <si>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</si>
  <si>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</si>
  <si>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</si>
  <si>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</si>
  <si>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</si>
  <si>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</si>
  <si>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</si>
  <si>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</si>
  <si>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</si>
  <si>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</si>
  <si>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</si>
  <si>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</si>
  <si>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</si>
  <si>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</si>
  <si>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</si>
  <si>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</si>
  <si>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</si>
  <si>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</si>
  <si>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</si>
  <si>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</si>
  <si>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</si>
  <si>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</si>
  <si>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</si>
  <si>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</si>
  <si>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</si>
  <si>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</si>
  <si>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</si>
  <si>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</si>
  <si>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</si>
  <si>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</si>
  <si>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</si>
  <si>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</si>
  <si>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</si>
  <si>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</si>
  <si>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</si>
  <si>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</si>
  <si>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</si>
  <si>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</si>
  <si>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</si>
  <si>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</si>
  <si>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</si>
  <si>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</si>
  <si>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</si>
  <si>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</si>
  <si>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</si>
  <si>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</si>
  <si>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</si>
  <si>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</si>
  <si>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</si>
  <si>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</si>
  <si>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</si>
  <si>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</si>
  <si>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</si>
  <si>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</si>
  <si>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</si>
  <si>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</si>
  <si>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</si>
  <si>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</si>
  <si>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</si>
  <si>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</si>
  <si>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</si>
  <si>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</si>
  <si>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</si>
  <si>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</si>
  <si>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</si>
  <si>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</si>
  <si>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</si>
  <si>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</si>
  <si>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</si>
  <si>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</si>
  <si>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</si>
  <si>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</si>
  <si>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</si>
  <si>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</si>
  <si>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</si>
  <si>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</si>
  <si>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</si>
  <si>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</si>
  <si>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</si>
  <si>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</si>
  <si>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</si>
  <si>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</si>
  <si>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</si>
  <si>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</si>
  <si>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</si>
  <si>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</si>
  <si>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</si>
  <si>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</si>
  <si>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</si>
  <si>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</si>
  <si>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</si>
  <si>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</si>
  <si>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</si>
  <si>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</si>
  <si>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</si>
  <si>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</si>
  <si>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</si>
  <si>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</si>
  <si>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</si>
  <si>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</si>
  <si>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</si>
  <si>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</si>
  <si>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</si>
  <si>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</si>
  <si>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</si>
  <si>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</si>
  <si>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</si>
  <si>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</si>
  <si>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</si>
  <si>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</si>
  <si>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</si>
  <si>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</si>
  <si>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</si>
  <si>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</si>
  <si>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</si>
  <si>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</si>
  <si>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</si>
  <si>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</si>
  <si>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</si>
  <si>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</si>
  <si>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</si>
  <si>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</si>
  <si>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</si>
  <si>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</si>
  <si>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</si>
  <si>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</si>
  <si>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</si>
  <si>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</si>
  <si>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</si>
  <si>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</si>
  <si>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</si>
  <si>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</si>
  <si>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</si>
  <si>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</si>
  <si>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</si>
  <si>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</si>
  <si>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</si>
  <si>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</si>
  <si>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</si>
  <si>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</si>
  <si>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</si>
  <si>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</si>
  <si>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</si>
  <si>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</si>
  <si>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</si>
  <si>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</si>
  <si>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</si>
  <si>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</si>
  <si>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</si>
  <si>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</si>
  <si>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</si>
  <si>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</si>
  <si>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</si>
  <si>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</si>
  <si>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</si>
  <si>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</si>
  <si>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</si>
  <si>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</si>
  <si>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</si>
  <si>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</si>
  <si>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</si>
  <si>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</si>
  <si>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</si>
  <si>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</si>
  <si>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</si>
  <si>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</si>
  <si>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</si>
  <si>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</si>
  <si>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</si>
  <si>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</si>
  <si>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</si>
  <si>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</si>
  <si>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</si>
  <si>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</si>
  <si>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</si>
  <si>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</si>
  <si>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</si>
  <si>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</si>
  <si>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</si>
  <si>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</si>
  <si>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</si>
  <si>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</si>
  <si>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</si>
  <si>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</si>
  <si>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</si>
  <si>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</si>
  <si>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</si>
  <si>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</si>
  <si>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</si>
  <si>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</si>
  <si>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</si>
  <si>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</si>
  <si>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</si>
  <si>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</si>
  <si>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</si>
  <si>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</si>
  <si>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</si>
  <si>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</si>
  <si>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</si>
  <si>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</si>
  <si>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</si>
  <si>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</si>
  <si>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</si>
  <si>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</si>
  <si>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</si>
  <si>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</si>
  <si>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</si>
  <si>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</si>
  <si>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</si>
  <si>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</si>
  <si>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</si>
  <si>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</si>
  <si>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</si>
  <si>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</si>
  <si>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</si>
  <si>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</si>
  <si>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</si>
  <si>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</si>
  <si>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</si>
  <si>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</si>
  <si>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</si>
  <si>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</si>
  <si>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</si>
  <si>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</si>
  <si>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</si>
  <si>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</si>
  <si>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</si>
  <si>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</si>
  <si>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</si>
  <si>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</si>
  <si>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</si>
  <si>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</si>
  <si>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</si>
  <si>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</si>
  <si>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</si>
  <si>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</si>
  <si>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</si>
  <si>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</si>
  <si>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</si>
  <si>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</si>
  <si>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</si>
  <si>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</si>
  <si>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</si>
  <si>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</si>
  <si>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</si>
  <si>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</si>
  <si>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</si>
  <si>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</si>
  <si>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</si>
  <si>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</si>
  <si>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</si>
  <si>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</si>
  <si>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</si>
  <si>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</si>
  <si>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</si>
  <si>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</si>
  <si>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</si>
  <si>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</si>
  <si>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</si>
  <si>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</si>
  <si>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</si>
  <si>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</si>
  <si>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</si>
  <si>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</si>
  <si>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</si>
  <si>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</si>
  <si>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</si>
  <si>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</si>
  <si>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</si>
  <si>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</si>
  <si>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</si>
  <si>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</si>
  <si>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</si>
  <si>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</si>
  <si>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</si>
  <si>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</si>
  <si>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</si>
  <si>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</si>
  <si>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</si>
  <si>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</si>
  <si>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</si>
  <si>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</si>
  <si>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</si>
  <si>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</si>
  <si>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</si>
  <si>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</si>
  <si>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</si>
  <si>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</si>
  <si>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</si>
  <si>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</si>
  <si>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</si>
  <si>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</si>
  <si>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</si>
  <si>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</si>
  <si>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</si>
  <si>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</si>
  <si>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</si>
  <si>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</si>
  <si>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</si>
  <si>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</si>
  <si>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</si>
  <si>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</si>
  <si>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</si>
  <si>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</si>
  <si>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</si>
  <si>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</si>
  <si>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</si>
  <si>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</si>
  <si>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</si>
  <si>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</si>
  <si>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</si>
  <si>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</si>
  <si>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</si>
  <si>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</si>
  <si>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</si>
  <si>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</si>
  <si>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</si>
  <si>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</si>
  <si>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</si>
  <si>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</si>
  <si>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</si>
  <si>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</si>
  <si>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</si>
  <si>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</si>
  <si>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</si>
  <si>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</si>
  <si>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</si>
  <si>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</si>
  <si>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</si>
  <si>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</si>
  <si>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</si>
  <si>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</si>
  <si>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</si>
  <si>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</si>
  <si>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</si>
  <si>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</si>
  <si>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</si>
  <si>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</si>
  <si>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</si>
  <si>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</si>
  <si>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</si>
  <si>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</si>
  <si>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</si>
  <si>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</si>
  <si>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</si>
  <si>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</si>
  <si>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</si>
  <si>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</si>
  <si>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</si>
  <si>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</si>
  <si>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</si>
  <si>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</si>
  <si>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</si>
  <si>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</si>
  <si>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</si>
  <si>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</si>
  <si>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</si>
  <si>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</si>
  <si>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</si>
  <si>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</si>
  <si>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</si>
  <si>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</si>
  <si>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</si>
  <si>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</si>
  <si>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</si>
  <si>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</si>
  <si>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</si>
  <si>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</si>
  <si>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</si>
  <si>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</si>
  <si>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</si>
  <si>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</si>
  <si>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</si>
  <si>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</si>
  <si>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</si>
  <si>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</si>
  <si>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</si>
  <si>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</si>
  <si>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</si>
  <si>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</si>
  <si>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</si>
  <si>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</si>
  <si>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</si>
  <si>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</si>
  <si>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</si>
  <si>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</si>
  <si>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</si>
  <si>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</si>
  <si>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</si>
  <si>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</si>
  <si>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</si>
  <si>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</si>
  <si>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</si>
  <si>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</si>
  <si>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</si>
  <si>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</si>
  <si>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</si>
  <si>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</si>
  <si>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</si>
  <si>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</si>
  <si>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</si>
  <si>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</si>
  <si>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</si>
  <si>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</si>
  <si>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</si>
  <si>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</si>
  <si>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</si>
  <si>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</si>
  <si>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</si>
  <si>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</si>
  <si>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</si>
  <si>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</si>
  <si>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</si>
  <si>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</si>
  <si>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</si>
  <si>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</si>
  <si>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</si>
  <si>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</si>
  <si>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</si>
  <si>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</si>
  <si>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</si>
  <si>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</si>
  <si>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</si>
  <si>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</si>
  <si>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</si>
  <si>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</si>
  <si>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</si>
  <si>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</si>
  <si>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</si>
  <si>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</si>
  <si>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</si>
  <si>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</si>
  <si>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</si>
  <si>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</si>
  <si>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</si>
  <si>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</si>
  <si>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</si>
  <si>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</si>
  <si>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</si>
  <si>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</si>
  <si>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</si>
  <si>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</si>
  <si>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</si>
  <si>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</si>
  <si>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</si>
  <si>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</si>
  <si>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</si>
  <si>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</si>
  <si>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</si>
  <si>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</si>
  <si>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</si>
  <si>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</si>
  <si>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</si>
  <si>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</si>
  <si>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</si>
  <si>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</si>
  <si>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</si>
  <si>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</si>
  <si>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</si>
  <si>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</si>
  <si>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</si>
  <si>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</si>
  <si>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</si>
  <si>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</si>
  <si>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</si>
  <si>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</si>
  <si>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</si>
  <si>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</si>
  <si>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</si>
  <si>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</si>
  <si>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</si>
  <si>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</si>
  <si>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</si>
  <si>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</si>
  <si>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</si>
  <si>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</si>
  <si>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</si>
  <si>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</si>
  <si>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</si>
  <si>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</si>
  <si>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</si>
  <si>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</si>
  <si>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</si>
  <si>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</si>
  <si>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</si>
  <si>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</si>
  <si>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</si>
  <si>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</si>
  <si>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</si>
  <si>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</si>
  <si>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</si>
  <si>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</si>
  <si>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</si>
  <si>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</si>
  <si>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</si>
  <si>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</si>
  <si>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</si>
  <si>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</si>
  <si>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</si>
  <si>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</si>
  <si>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</si>
  <si>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</si>
  <si>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</si>
  <si>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</si>
  <si>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</si>
  <si>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</si>
  <si>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</si>
  <si>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</si>
  <si>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</si>
  <si>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</si>
  <si>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</si>
  <si>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</si>
  <si>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</si>
  <si>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</si>
  <si>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</si>
  <si>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</si>
  <si>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</si>
  <si>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</si>
  <si>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</si>
  <si>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</si>
  <si>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</si>
  <si>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</si>
  <si>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</si>
  <si>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</si>
  <si>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</si>
  <si>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</si>
  <si>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</si>
  <si>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</si>
  <si>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</si>
  <si>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</si>
  <si>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</si>
  <si>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</si>
  <si>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</si>
  <si>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</si>
  <si>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</si>
  <si>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</si>
  <si>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</si>
  <si>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</si>
  <si>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</si>
  <si>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</si>
  <si>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</si>
  <si>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</si>
  <si>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</si>
  <si>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</si>
  <si>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</si>
  <si>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</si>
  <si>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</si>
  <si>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</si>
  <si>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</si>
  <si>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</si>
  <si>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</si>
  <si>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</si>
  <si>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</si>
  <si>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</si>
  <si>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</si>
  <si>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</si>
  <si>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</si>
  <si>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</si>
  <si>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</si>
  <si>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</si>
  <si>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</si>
  <si>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</si>
  <si>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</si>
  <si>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</si>
  <si>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</si>
  <si>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</si>
  <si>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</si>
  <si>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</si>
  <si>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</si>
  <si>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</si>
  <si>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</si>
  <si>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</si>
  <si>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</si>
  <si>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</si>
  <si>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</si>
  <si>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</si>
  <si>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</si>
  <si>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</si>
  <si>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</si>
  <si>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</si>
  <si>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</si>
  <si>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</si>
  <si>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</si>
  <si>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</si>
  <si>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</si>
  <si>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</si>
  <si>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</si>
  <si>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</si>
  <si>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</si>
  <si>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</si>
  <si>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</si>
  <si>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</si>
  <si>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</si>
  <si>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</si>
  <si>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</si>
  <si>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</si>
  <si>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</si>
  <si>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</si>
  <si>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</si>
  <si>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</si>
  <si>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</si>
  <si>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</si>
  <si>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</si>
  <si>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</si>
  <si>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</si>
  <si>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</si>
  <si>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</si>
  <si>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</si>
  <si>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</si>
  <si>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</si>
  <si>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</si>
  <si>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</si>
  <si>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</si>
  <si>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</si>
  <si>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</si>
  <si>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</si>
  <si>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</si>
  <si>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</si>
  <si>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</si>
  <si>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</si>
  <si>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</si>
  <si>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</si>
  <si>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</si>
  <si>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</si>
  <si>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</si>
  <si>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</si>
  <si>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</si>
  <si>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</si>
  <si>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</si>
  <si>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</si>
  <si>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</si>
  <si>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</si>
  <si>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</si>
  <si>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</si>
  <si>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</si>
  <si>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</si>
  <si>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</si>
  <si>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</si>
  <si>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</si>
  <si>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</si>
  <si>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</si>
  <si>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</si>
  <si>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</si>
  <si>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</si>
  <si>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</si>
  <si>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</si>
  <si>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</si>
  <si>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</si>
  <si>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</si>
  <si>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</si>
  <si>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</si>
  <si>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</si>
  <si>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</si>
  <si>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</si>
  <si>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</si>
  <si>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</si>
  <si>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</si>
  <si>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</si>
  <si>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</si>
  <si>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</si>
  <si>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</si>
  <si>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</si>
  <si>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</si>
  <si>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</si>
  <si>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</si>
  <si>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</si>
  <si>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</si>
  <si>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</si>
  <si>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</si>
  <si>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</si>
  <si>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</si>
  <si>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</si>
  <si>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</si>
  <si>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</si>
  <si>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</si>
  <si>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</si>
  <si>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</si>
  <si>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</si>
  <si>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</si>
  <si>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</si>
  <si>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</si>
  <si>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</si>
  <si>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</si>
  <si>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</si>
  <si>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</si>
  <si>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</si>
  <si>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</si>
  <si>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</si>
  <si>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</si>
  <si>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</si>
  <si>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</si>
  <si>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</si>
  <si>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</si>
  <si>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</si>
  <si>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</si>
  <si>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</si>
  <si>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</si>
  <si>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</si>
  <si>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</si>
  <si>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</si>
  <si>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</si>
  <si>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</si>
  <si>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</si>
  <si>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</si>
  <si>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</si>
  <si>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</si>
  <si>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</si>
  <si>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</si>
  <si>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</si>
  <si>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</si>
  <si>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</si>
  <si>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</si>
  <si>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</si>
  <si>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</si>
  <si>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</si>
  <si>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</si>
  <si>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</si>
  <si>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</si>
  <si>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</si>
  <si>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</si>
  <si>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</si>
  <si>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</si>
  <si>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</si>
  <si>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</si>
  <si>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</si>
  <si>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</si>
  <si>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</si>
  <si>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</si>
  <si>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</si>
  <si>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</si>
  <si>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</si>
  <si>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</si>
  <si>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</si>
  <si>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</si>
  <si>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</si>
  <si>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</si>
  <si>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</si>
  <si>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</si>
  <si>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</si>
  <si>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</si>
  <si>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</si>
  <si>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</si>
  <si>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</si>
  <si>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</si>
  <si>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</si>
  <si>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</si>
  <si>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</si>
  <si>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</si>
  <si>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</si>
  <si>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</si>
  <si>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</si>
  <si>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</si>
  <si>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</si>
  <si>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</si>
  <si>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</si>
  <si>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</si>
  <si>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</si>
  <si>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</si>
  <si>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</si>
  <si>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</si>
  <si>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</si>
  <si>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</si>
  <si>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</si>
  <si>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</si>
  <si>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</si>
  <si>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</si>
  <si>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</si>
  <si>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</si>
  <si>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</si>
  <si>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</si>
  <si>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</si>
  <si>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</si>
  <si>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</si>
  <si>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</si>
  <si>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</si>
  <si>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</si>
  <si>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</si>
  <si>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</si>
  <si>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</si>
  <si>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</si>
  <si>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</si>
  <si>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</si>
  <si>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</si>
  <si>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</si>
  <si>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</si>
  <si>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</si>
  <si>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</si>
  <si>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</si>
  <si>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</si>
  <si>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</si>
  <si>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</si>
  <si>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</si>
  <si>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</si>
  <si>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</si>
  <si>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</si>
  <si>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</si>
  <si>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</si>
  <si>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</si>
  <si>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</si>
  <si>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</si>
  <si>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</si>
  <si>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</si>
  <si>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</si>
  <si>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</si>
  <si>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</si>
  <si>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</si>
  <si>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</si>
  <si>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</si>
  <si>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</si>
  <si>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</si>
  <si>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</si>
  <si>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</si>
  <si>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</si>
  <si>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</si>
  <si>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</si>
  <si>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</si>
  <si>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</si>
  <si>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</si>
  <si>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</si>
  <si>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</si>
  <si>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</si>
  <si>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</si>
  <si>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</si>
  <si>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</si>
  <si>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</si>
  <si>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</si>
  <si>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</si>
  <si>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</si>
  <si>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</si>
  <si>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</si>
  <si>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</si>
  <si>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</si>
  <si>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</si>
  <si>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</si>
  <si>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</si>
  <si>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</si>
  <si>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</si>
  <si>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</si>
  <si>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</si>
  <si>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</si>
  <si>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</si>
  <si>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</si>
  <si>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</si>
  <si>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</si>
  <si>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</si>
  <si>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</si>
  <si>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</si>
  <si>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</si>
  <si>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</si>
  <si>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</si>
  <si>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</si>
  <si>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</si>
  <si>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</si>
  <si>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</si>
  <si>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</si>
  <si>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</si>
  <si>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</si>
  <si>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</si>
  <si>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</si>
  <si>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</si>
  <si>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</si>
  <si>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</si>
  <si>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</si>
  <si>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</si>
  <si>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</si>
  <si>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</si>
  <si>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</si>
  <si>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</si>
  <si>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</si>
  <si>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</si>
  <si>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</si>
  <si>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</si>
  <si>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</si>
  <si>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</si>
  <si>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</si>
  <si>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</si>
  <si>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</si>
  <si>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</si>
  <si>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</si>
  <si>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</si>
  <si>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</si>
  <si>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</si>
  <si>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</si>
  <si>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</si>
  <si>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</si>
  <si>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</si>
  <si>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</si>
  <si>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</si>
  <si>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</si>
  <si>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</si>
  <si>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</si>
  <si>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</si>
  <si>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</si>
  <si>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</si>
  <si>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</si>
  <si>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</si>
  <si>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</si>
  <si>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</si>
  <si>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</si>
  <si>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</si>
  <si>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</si>
  <si>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</si>
  <si>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</si>
  <si>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</si>
  <si>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</si>
  <si>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</si>
  <si>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</si>
  <si>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</si>
  <si>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</si>
  <si>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</si>
  <si>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</si>
  <si>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</si>
  <si>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</si>
  <si>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</si>
  <si>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</si>
  <si>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</si>
  <si>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</si>
  <si>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</si>
  <si>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</si>
  <si>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</si>
  <si>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</si>
  <si>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</si>
  <si>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</si>
  <si>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</si>
  <si>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</si>
  <si>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</si>
  <si>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</si>
  <si>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</si>
  <si>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</si>
  <si>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</si>
  <si>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</si>
  <si>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</si>
  <si>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</si>
  <si>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</si>
  <si>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</si>
  <si>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</si>
  <si>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</si>
  <si>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</si>
  <si>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</si>
  <si>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</si>
  <si>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</si>
  <si>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</si>
  <si>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</si>
  <si>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</si>
  <si>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</si>
  <si>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</si>
  <si>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</si>
  <si>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</si>
  <si>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</si>
  <si>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</si>
  <si>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</si>
  <si>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</si>
  <si>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</si>
  <si>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</si>
  <si>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</si>
  <si>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</si>
  <si>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</si>
  <si>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</si>
  <si>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</si>
  <si>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</si>
  <si>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</si>
  <si>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</si>
  <si>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</si>
  <si>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</si>
  <si>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</si>
  <si>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</si>
  <si>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</si>
  <si>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</si>
  <si>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</si>
  <si>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</si>
  <si>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</si>
  <si>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</si>
  <si>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</si>
  <si>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</si>
  <si>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</si>
  <si>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</si>
  <si>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</si>
  <si>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</si>
  <si>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</si>
  <si>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</si>
  <si>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</si>
  <si>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</si>
  <si>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</si>
  <si>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</si>
  <si>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</si>
  <si>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</si>
  <si>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</si>
  <si>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</si>
  <si>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</si>
  <si>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</si>
  <si>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</si>
  <si>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</si>
  <si>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</si>
  <si>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</si>
  <si>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</si>
  <si>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</si>
  <si>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</si>
  <si>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</si>
  <si>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</si>
  <si>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</si>
  <si>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</si>
  <si>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</si>
  <si>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</si>
  <si>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</si>
  <si>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</si>
  <si>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</si>
  <si>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</si>
  <si>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</si>
  <si>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</si>
  <si>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</si>
  <si>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</si>
  <si>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</si>
  <si>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</si>
  <si>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</si>
  <si>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</si>
  <si>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</si>
  <si>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</si>
  <si>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</si>
  <si>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</si>
  <si>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</si>
  <si>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</si>
  <si>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</si>
  <si>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</si>
  <si>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</si>
  <si>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</si>
  <si>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</si>
  <si>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</si>
  <si>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</si>
  <si>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</si>
  <si>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</si>
  <si>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</si>
  <si>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</si>
  <si>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</si>
  <si>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</si>
  <si>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</si>
  <si>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</si>
  <si>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</si>
  <si>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</si>
  <si>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</si>
  <si>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</si>
  <si>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</si>
  <si>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</si>
  <si>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</si>
  <si>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</si>
  <si>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</si>
  <si>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</si>
  <si>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</si>
  <si>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</si>
  <si>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</si>
  <si>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</si>
  <si>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</si>
  <si>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</si>
  <si>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</si>
  <si>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</si>
  <si>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</si>
  <si>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</si>
  <si>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</si>
  <si>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</si>
  <si>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</si>
  <si>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</si>
  <si>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</si>
  <si>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</si>
  <si>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</si>
  <si>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</si>
  <si>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</si>
  <si>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</si>
  <si>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</si>
  <si>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</si>
  <si>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</si>
  <si>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</si>
  <si>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</si>
  <si>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</si>
  <si>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</si>
  <si>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</si>
  <si>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</si>
  <si>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</si>
  <si>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</si>
  <si>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</si>
  <si>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</si>
  <si>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</si>
  <si>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</si>
  <si>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</si>
  <si>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</si>
  <si>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</si>
  <si>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</si>
  <si>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</si>
  <si>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</si>
  <si>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</si>
  <si>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</si>
  <si>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</si>
  <si>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</si>
  <si>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</si>
  <si>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</si>
  <si>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</si>
  <si>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</si>
  <si>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</si>
  <si>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</si>
  <si>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</si>
  <si>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</si>
  <si>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</si>
  <si>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</si>
  <si>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</si>
  <si>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</si>
  <si>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</si>
  <si>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</si>
  <si>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</si>
  <si>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</si>
  <si>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</si>
  <si>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</si>
  <si>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</si>
  <si>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</si>
  <si>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</si>
  <si>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</si>
  <si>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</si>
  <si>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</si>
  <si>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</si>
  <si>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</si>
  <si>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</si>
  <si>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</si>
  <si>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</si>
  <si>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</si>
  <si>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</si>
  <si>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</si>
  <si>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</si>
  <si>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</si>
  <si>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</si>
  <si>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</si>
  <si>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</si>
  <si>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</si>
  <si>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</si>
  <si>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</si>
  <si>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</si>
  <si>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</si>
  <si>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</si>
  <si>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</si>
  <si>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</si>
  <si>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</si>
  <si>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</si>
  <si>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</si>
  <si>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</si>
  <si>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</si>
  <si>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</si>
  <si>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</si>
  <si>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</si>
  <si>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</si>
  <si>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</si>
  <si>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</si>
  <si>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</si>
  <si>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</si>
  <si>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</si>
  <si>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</si>
  <si>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</si>
  <si>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</si>
  <si>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</si>
  <si>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</si>
  <si>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</si>
  <si>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</si>
  <si>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</si>
  <si>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</si>
  <si>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</si>
  <si>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</si>
  <si>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</si>
  <si>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</si>
  <si>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</si>
  <si>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</si>
  <si>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</si>
  <si>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</si>
  <si>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</si>
  <si>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</si>
  <si>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</si>
  <si>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</si>
  <si>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</si>
  <si>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</si>
  <si>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</si>
  <si>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</si>
  <si>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</si>
  <si>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</si>
  <si>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</si>
  <si>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</si>
  <si>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</si>
  <si>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</si>
  <si>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</si>
  <si>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</si>
  <si>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</si>
  <si>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</si>
  <si>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</si>
  <si>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</si>
  <si>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</si>
  <si>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</si>
  <si>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</si>
  <si>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</si>
  <si>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</si>
  <si>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</si>
  <si>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</si>
  <si>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</si>
  <si>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</si>
  <si>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</si>
  <si>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</si>
  <si>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</si>
  <si>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</si>
  <si>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</si>
  <si>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</si>
  <si>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</si>
  <si>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</si>
  <si>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</si>
  <si>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</si>
  <si>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</si>
  <si>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</si>
  <si>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</si>
  <si>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</si>
  <si>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</si>
  <si>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</si>
  <si>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</si>
  <si>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</si>
  <si>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</si>
  <si>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</si>
  <si>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</si>
  <si>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</si>
  <si>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</si>
  <si>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</si>
  <si>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</si>
  <si>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</si>
  <si>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</si>
  <si>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</si>
  <si>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</si>
  <si>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</si>
  <si>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</si>
  <si>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</si>
  <si>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</si>
  <si>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</si>
  <si>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</si>
  <si>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</si>
  <si>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</si>
  <si>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</si>
  <si>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</si>
  <si>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</si>
  <si>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</si>
  <si>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</si>
  <si>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</si>
  <si>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</si>
  <si>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</si>
  <si>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</si>
  <si>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</si>
  <si>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</si>
  <si>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</si>
  <si>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</si>
  <si>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</si>
  <si>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</si>
  <si>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</si>
  <si>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</si>
  <si>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</si>
  <si>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</si>
  <si>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</si>
  <si>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</si>
  <si>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</si>
  <si>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</si>
  <si>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</si>
  <si>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</si>
  <si>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</si>
  <si>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</si>
  <si>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</si>
  <si>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</si>
  <si>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</si>
  <si>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</si>
  <si>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</si>
  <si>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</si>
  <si>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</si>
  <si>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</si>
  <si>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</si>
  <si>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</si>
  <si>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</si>
  <si>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</si>
  <si>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</si>
  <si>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</si>
  <si>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</si>
  <si>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</si>
  <si>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</si>
  <si>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</si>
  <si>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</si>
  <si>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</si>
  <si>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</si>
  <si>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</si>
  <si>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</si>
  <si>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</si>
  <si>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</si>
  <si>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</si>
  <si>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</si>
  <si>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</si>
  <si>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</si>
  <si>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</si>
  <si>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</si>
  <si>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</si>
  <si>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</si>
  <si>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</si>
  <si>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</si>
  <si>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</si>
  <si>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</si>
  <si>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</si>
  <si>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</si>
  <si>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</si>
  <si>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</si>
  <si>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</si>
  <si>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</si>
  <si>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</si>
  <si>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</si>
  <si>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</si>
  <si>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</si>
  <si>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</si>
  <si>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</si>
  <si>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</si>
  <si>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</si>
  <si>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</si>
  <si>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</si>
  <si>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</si>
  <si>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</si>
  <si>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</si>
  <si>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</si>
  <si>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</si>
  <si>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</si>
  <si>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</si>
  <si>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</si>
  <si>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</si>
  <si>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</si>
  <si>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</si>
  <si>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</si>
  <si>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</si>
  <si>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</si>
  <si>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</si>
  <si>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</si>
  <si>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</si>
  <si>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</si>
  <si>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</si>
  <si>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</si>
  <si>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</si>
  <si>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</si>
  <si>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</si>
  <si>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</si>
  <si>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</si>
  <si>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</si>
  <si>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</si>
  <si>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</si>
  <si>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</si>
  <si>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</si>
  <si>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</si>
  <si>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</si>
  <si>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</si>
  <si>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</si>
  <si>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</si>
  <si>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</si>
  <si>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</si>
  <si>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</si>
  <si>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</si>
  <si>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</si>
  <si>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</si>
  <si>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</si>
  <si>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</si>
  <si>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</si>
  <si>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</si>
  <si>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</si>
  <si>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</si>
  <si>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</si>
  <si>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</si>
  <si>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</si>
  <si>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</si>
  <si>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</si>
  <si>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</si>
  <si>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</si>
  <si>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</si>
  <si>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</si>
  <si>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</si>
  <si>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</si>
  <si>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</si>
  <si>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</si>
  <si>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</si>
  <si>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</si>
  <si>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</si>
  <si>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</si>
  <si>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</si>
  <si>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</si>
  <si>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</si>
  <si>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</si>
  <si>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</si>
  <si>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</si>
  <si>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</si>
  <si>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</si>
  <si>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</si>
  <si>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</si>
  <si>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</si>
  <si>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</si>
  <si>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</si>
  <si>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</si>
  <si>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</si>
  <si>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</si>
  <si>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</si>
  <si>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</si>
  <si>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</si>
  <si>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</si>
  <si>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</si>
  <si>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</si>
  <si>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</si>
  <si>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</si>
  <si>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</si>
  <si>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</si>
  <si>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</si>
  <si>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</si>
  <si>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</si>
  <si>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</si>
  <si>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</si>
  <si>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</si>
  <si>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</si>
  <si>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</si>
  <si>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</si>
  <si>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</si>
  <si>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</si>
  <si>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</si>
  <si>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</si>
  <si>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</si>
  <si>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</si>
  <si>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</si>
  <si>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</si>
  <si>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</si>
  <si>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</si>
  <si>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</si>
  <si>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</si>
  <si>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</si>
  <si>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</si>
  <si>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</si>
  <si>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</si>
  <si>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</si>
  <si>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</si>
  <si>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</si>
  <si>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</si>
  <si>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</si>
  <si>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</si>
  <si>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</si>
  <si>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</si>
  <si>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</si>
  <si>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</si>
  <si>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</si>
  <si>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</si>
  <si>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</si>
  <si>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</si>
  <si>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</si>
  <si>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</si>
  <si>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</si>
  <si>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</si>
  <si>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</si>
  <si>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</si>
  <si>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</si>
  <si>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</si>
  <si>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</si>
  <si>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</si>
  <si>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</si>
  <si>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</si>
  <si>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</si>
  <si>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</si>
  <si>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</si>
  <si>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</si>
  <si>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</si>
  <si>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</si>
  <si>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</si>
  <si>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</si>
  <si>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</si>
  <si>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</si>
  <si>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</si>
  <si>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</si>
  <si>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</si>
  <si>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</si>
  <si>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</si>
  <si>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</si>
  <si>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</si>
  <si>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</si>
  <si>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</si>
  <si>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</si>
  <si>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</si>
  <si>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</si>
  <si>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</si>
  <si>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</si>
  <si>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</si>
  <si>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</si>
  <si>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</si>
  <si>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</si>
  <si>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</si>
  <si>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</si>
  <si>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</si>
  <si>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</si>
  <si>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</si>
  <si>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</si>
  <si>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</si>
  <si>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</si>
  <si>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</si>
  <si>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</si>
  <si>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</si>
  <si>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</si>
  <si>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</si>
  <si>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</si>
  <si>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</si>
  <si>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</si>
  <si>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</si>
  <si>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</si>
  <si>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</si>
  <si>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</si>
  <si>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</si>
  <si>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</si>
  <si>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</si>
  <si>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</si>
  <si>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</si>
  <si>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</si>
  <si>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</si>
  <si>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</si>
  <si>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</si>
  <si>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</si>
  <si>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</si>
  <si>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</si>
  <si>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</si>
  <si>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</si>
  <si>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</si>
  <si>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</si>
  <si>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</si>
  <si>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</si>
  <si>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</si>
  <si>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</si>
  <si>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</si>
  <si>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</si>
  <si>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</si>
  <si>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</si>
  <si>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</si>
  <si>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</si>
  <si>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</si>
  <si>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</si>
  <si>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</si>
  <si>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</si>
  <si>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</si>
  <si>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</si>
  <si>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</si>
  <si>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</si>
  <si>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</si>
  <si>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</si>
  <si>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</si>
  <si>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</si>
  <si>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</si>
  <si>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</si>
  <si>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</si>
  <si>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</si>
  <si>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</si>
  <si>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</si>
  <si>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</si>
  <si>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</si>
  <si>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</si>
  <si>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</si>
  <si>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</si>
  <si>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</si>
  <si>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</si>
  <si>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</si>
  <si>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</si>
  <si>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</si>
  <si>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</si>
  <si>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</si>
  <si>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</si>
  <si>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</si>
  <si>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</si>
  <si>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</si>
  <si>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</si>
  <si>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</si>
  <si>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</si>
  <si>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</si>
  <si>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</si>
  <si>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</si>
  <si>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</si>
  <si>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</si>
  <si>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</si>
  <si>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</si>
  <si>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</si>
  <si>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</si>
  <si>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</si>
  <si>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</si>
  <si>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</si>
  <si>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</si>
  <si>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</si>
  <si>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</si>
  <si>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</si>
  <si>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</si>
  <si>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</si>
  <si>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</si>
  <si>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</si>
  <si>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</si>
  <si>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</si>
  <si>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</si>
  <si>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</si>
  <si>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</si>
  <si>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</si>
  <si>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</si>
  <si>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</si>
  <si>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</si>
  <si>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</si>
  <si>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</si>
  <si>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</si>
  <si>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</si>
  <si>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</si>
  <si>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</si>
  <si>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</si>
  <si>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</si>
  <si>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</si>
  <si>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</si>
  <si>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</si>
  <si>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</si>
  <si>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</si>
  <si>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</si>
  <si>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</si>
  <si>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</si>
  <si>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</si>
  <si>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</si>
  <si>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</si>
  <si>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</si>
  <si>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</si>
  <si>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</si>
  <si>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</si>
  <si>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</si>
  <si>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</si>
  <si>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</si>
  <si>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</si>
  <si>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</si>
  <si>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</si>
  <si>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</si>
  <si>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</si>
  <si>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</si>
  <si>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</si>
  <si>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</si>
  <si>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</si>
  <si>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</si>
  <si>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</si>
  <si>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</si>
  <si>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</si>
  <si>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</si>
  <si>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</si>
  <si>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</si>
  <si>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</si>
  <si>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</si>
  <si>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</si>
  <si>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</si>
  <si>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</si>
  <si>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</si>
  <si>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</si>
  <si>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</si>
  <si>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</si>
  <si>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</si>
  <si>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</si>
  <si>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</si>
  <si>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</si>
  <si>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</si>
  <si>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</si>
  <si>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</si>
  <si>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</si>
  <si>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</si>
  <si>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</si>
  <si>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</si>
  <si>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</si>
  <si>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</si>
  <si>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</si>
  <si>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</si>
  <si>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</si>
  <si>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</si>
  <si>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</si>
  <si>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</si>
  <si>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</si>
  <si>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</si>
  <si>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</si>
  <si>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</si>
  <si>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</si>
  <si>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</si>
  <si>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</si>
  <si>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</si>
  <si>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</si>
  <si>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</si>
  <si>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</si>
  <si>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</si>
  <si>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</si>
  <si>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</si>
  <si>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</si>
  <si>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</si>
  <si>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</si>
  <si>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</si>
  <si>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</si>
  <si>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</si>
  <si>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</si>
  <si>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</si>
  <si>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</si>
  <si>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</si>
  <si>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</si>
  <si>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</si>
  <si>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</si>
  <si>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</si>
  <si>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</si>
  <si>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</si>
  <si>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</si>
  <si>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</si>
  <si>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</si>
  <si>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</si>
  <si>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</si>
  <si>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</si>
  <si>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</si>
  <si>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</si>
  <si>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</si>
  <si>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</si>
  <si>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</si>
  <si>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</si>
  <si>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</si>
  <si>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</si>
  <si>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</si>
  <si>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</si>
  <si>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</si>
  <si>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</si>
  <si>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</si>
  <si>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</si>
  <si>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</si>
  <si>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</si>
  <si>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</si>
  <si>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</si>
  <si>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</si>
  <si>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</si>
  <si>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</si>
  <si>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</si>
  <si>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</si>
  <si>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</si>
  <si>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</si>
  <si>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</si>
  <si>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</si>
  <si>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</si>
  <si>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</si>
  <si>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</si>
  <si>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</si>
  <si>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</si>
  <si>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</si>
  <si>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</si>
  <si>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</si>
  <si>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</si>
  <si>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</si>
  <si>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</si>
  <si>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</si>
  <si>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</si>
  <si>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</si>
  <si>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</si>
  <si>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</si>
  <si>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</si>
  <si>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</si>
  <si>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</si>
  <si>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</si>
  <si>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</si>
  <si>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</si>
  <si>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</si>
  <si>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</si>
  <si>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</si>
  <si>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</si>
  <si>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</si>
  <si>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</si>
  <si>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</si>
  <si>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</si>
  <si>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</si>
  <si>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</si>
  <si>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</si>
  <si>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</si>
  <si>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</si>
  <si>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</si>
  <si>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</si>
  <si>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</si>
  <si>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</si>
  <si>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</si>
  <si>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</si>
  <si>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</si>
  <si>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</si>
  <si>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</si>
  <si>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</si>
  <si>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</si>
  <si>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</si>
  <si>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</si>
  <si>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</si>
  <si>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</si>
  <si>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</si>
  <si>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</si>
  <si>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</si>
  <si>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</si>
  <si>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</si>
  <si>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</si>
  <si>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</si>
  <si>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</si>
  <si>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</si>
  <si>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</si>
  <si>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</si>
  <si>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</si>
  <si>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</si>
  <si>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</si>
  <si>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</si>
  <si>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</si>
  <si>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</si>
  <si>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</si>
  <si>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</si>
  <si>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</si>
  <si>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</si>
  <si>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</si>
  <si>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</si>
  <si>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</si>
  <si>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</si>
  <si>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</si>
  <si>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</si>
  <si>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</si>
  <si>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</si>
  <si>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</si>
  <si>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</si>
  <si>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</si>
  <si>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</si>
  <si>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</si>
  <si>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</si>
  <si>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</si>
  <si>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</si>
  <si>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</si>
  <si>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</si>
  <si>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</si>
  <si>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</si>
  <si>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</si>
  <si>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</si>
  <si>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</si>
  <si>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</si>
  <si>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</si>
  <si>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</si>
  <si>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</si>
  <si>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</si>
  <si>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</si>
  <si>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</si>
  <si>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</si>
  <si>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</si>
  <si>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</si>
  <si>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</si>
  <si>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</si>
  <si>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</si>
  <si>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</si>
  <si>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</si>
  <si>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</si>
  <si>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</si>
  <si>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</si>
  <si>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</si>
  <si>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</si>
  <si>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</si>
  <si>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</si>
  <si>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</si>
  <si>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</si>
  <si>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</si>
  <si>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</si>
  <si>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</si>
  <si>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</si>
  <si>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</si>
  <si>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</si>
  <si>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</si>
  <si>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</si>
  <si>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</si>
  <si>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</si>
  <si>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</si>
  <si>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</si>
  <si>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</si>
  <si>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</si>
  <si>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</si>
  <si>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</si>
  <si>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</si>
  <si>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</si>
  <si>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</si>
  <si>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</si>
  <si>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</si>
  <si>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</si>
  <si>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</si>
  <si>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</si>
  <si>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</si>
  <si>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</si>
  <si>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</si>
  <si>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</si>
  <si>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</si>
  <si>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</si>
  <si>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</si>
  <si>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</si>
  <si>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</si>
  <si>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</si>
  <si>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</si>
  <si>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</si>
  <si>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</si>
  <si>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</si>
  <si>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</si>
  <si>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</si>
  <si>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</si>
  <si>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</si>
  <si>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</si>
  <si>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</si>
  <si>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</si>
  <si>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</si>
  <si>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</si>
  <si>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</si>
  <si>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</si>
  <si>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</si>
  <si>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</si>
  <si>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</si>
  <si>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</si>
  <si>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</si>
  <si>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</si>
  <si>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</si>
  <si>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</si>
  <si>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</si>
  <si>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</si>
  <si>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</si>
  <si>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</si>
  <si>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</si>
  <si>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</si>
  <si>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</si>
  <si>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</si>
  <si>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</si>
  <si>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</si>
  <si>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</si>
  <si>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</si>
  <si>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</si>
  <si>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</si>
  <si>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</si>
  <si>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</si>
  <si>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</si>
  <si>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</si>
  <si>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</si>
  <si>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</si>
  <si>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</si>
  <si>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</si>
  <si>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</si>
  <si>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</si>
  <si>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</si>
  <si>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</si>
  <si>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</si>
  <si>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</si>
  <si>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</si>
  <si>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</si>
  <si>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</si>
  <si>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</si>
  <si>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</si>
  <si>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</si>
  <si>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</si>
  <si>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</si>
  <si>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</si>
  <si>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</si>
  <si>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</si>
  <si>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</si>
  <si>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</si>
  <si>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</si>
  <si>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</si>
  <si>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</si>
  <si>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</si>
  <si>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</si>
  <si>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</si>
  <si>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</si>
  <si>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</si>
  <si>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</si>
  <si>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</si>
  <si>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</si>
  <si>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</si>
  <si>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</si>
  <si>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</si>
  <si>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</si>
  <si>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</si>
  <si>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</si>
  <si>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</si>
  <si>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</si>
  <si>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</si>
  <si>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</si>
  <si>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</si>
  <si>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</si>
  <si>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</si>
  <si>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</si>
  <si>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</si>
  <si>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</si>
  <si>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</si>
  <si>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</si>
  <si>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</si>
  <si>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</si>
  <si>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</si>
  <si>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</si>
  <si>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</si>
  <si>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</si>
  <si>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</si>
  <si>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</si>
  <si>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</si>
  <si>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</si>
  <si>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</si>
  <si>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</si>
  <si>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</si>
  <si>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</si>
  <si>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</si>
  <si>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</si>
  <si>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</si>
  <si>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</si>
  <si>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</si>
  <si>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</si>
  <si>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</si>
  <si>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</si>
  <si>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</si>
  <si>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</si>
  <si>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</si>
  <si>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</si>
  <si>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</si>
  <si>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</si>
  <si>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</si>
  <si>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</si>
  <si>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</si>
  <si>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</si>
  <si>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</si>
  <si>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</si>
  <si>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</si>
  <si>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</si>
  <si>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</si>
  <si>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</si>
  <si>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</si>
  <si>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</si>
  <si>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</si>
  <si>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</si>
  <si>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</si>
  <si>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</si>
  <si>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</si>
  <si>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</si>
  <si>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</si>
  <si>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</si>
  <si>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</si>
  <si>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</si>
  <si>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</si>
  <si>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</si>
  <si>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</si>
  <si>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</si>
  <si>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</si>
  <si>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</si>
  <si>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</si>
  <si>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</si>
  <si>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</si>
  <si>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</si>
  <si>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</si>
  <si>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</si>
  <si>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</si>
  <si>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</si>
  <si>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</si>
  <si>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</si>
  <si>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</si>
  <si>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</si>
  <si>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</si>
  <si>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</si>
  <si>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</si>
  <si>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</si>
  <si>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</si>
  <si>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</si>
  <si>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</si>
  <si>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</si>
  <si>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</si>
  <si>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</si>
  <si>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</si>
  <si>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</si>
  <si>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</si>
  <si>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</si>
  <si>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</si>
  <si>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</si>
  <si>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</si>
  <si>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</si>
  <si>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</si>
  <si>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</si>
  <si>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</si>
  <si>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</si>
  <si>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</si>
  <si>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</si>
  <si>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</si>
  <si>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</si>
  <si>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</si>
  <si>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</si>
  <si>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</si>
  <si>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</si>
  <si>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</si>
  <si>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</si>
  <si>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</si>
  <si>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</si>
  <si>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</si>
  <si>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</si>
  <si>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</si>
  <si>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</si>
  <si>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</si>
  <si>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</si>
  <si>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</si>
  <si>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</si>
  <si>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</si>
  <si>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</si>
  <si>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</si>
  <si>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</si>
  <si>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</si>
  <si>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</si>
  <si>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</si>
  <si>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</si>
  <si>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</si>
  <si>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</si>
  <si>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</si>
  <si>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</si>
  <si>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</si>
  <si>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</si>
  <si>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</si>
  <si>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</si>
  <si>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</si>
  <si>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</si>
  <si>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</si>
  <si>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</si>
  <si>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</si>
  <si>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</si>
  <si>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</si>
  <si>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</si>
  <si>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</si>
  <si>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</si>
  <si>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</si>
  <si>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</si>
  <si>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</si>
  <si>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</si>
  <si>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</si>
  <si>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</si>
  <si>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</si>
  <si>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</si>
  <si>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</si>
  <si>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</si>
  <si>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</si>
  <si>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</si>
  <si>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</si>
  <si>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</si>
  <si>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</si>
  <si>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</si>
  <si>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</si>
  <si>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</si>
  <si>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</si>
  <si>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</si>
  <si>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</si>
  <si>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</si>
  <si>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</si>
  <si>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</si>
  <si>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</si>
  <si>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</si>
  <si>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</si>
  <si>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</si>
  <si>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</si>
  <si>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</si>
  <si>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</si>
  <si>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</si>
  <si>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</si>
  <si>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</si>
  <si>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</si>
  <si>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</si>
  <si>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</si>
  <si>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</si>
  <si>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</si>
  <si>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</si>
  <si>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</si>
  <si>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</si>
  <si>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</si>
  <si>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</si>
  <si>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</si>
  <si>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</si>
  <si>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</si>
  <si>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</si>
  <si>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</si>
  <si>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</si>
  <si>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</si>
  <si>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</si>
  <si>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</si>
  <si>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</si>
  <si>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</si>
  <si>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</si>
  <si>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</si>
  <si>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</si>
  <si>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</si>
  <si>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</si>
  <si>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</si>
  <si>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</si>
  <si>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</si>
  <si>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</si>
  <si>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</si>
  <si>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</si>
  <si>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</si>
  <si>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</si>
  <si>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</si>
  <si>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</si>
  <si>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</si>
  <si>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</si>
  <si>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</si>
  <si>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</si>
  <si>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</si>
  <si>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</si>
  <si>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</si>
  <si>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</si>
  <si>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</si>
  <si>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</si>
  <si>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</si>
  <si>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</si>
  <si>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</si>
  <si>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</si>
  <si>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</si>
  <si>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</si>
  <si>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</si>
  <si>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</si>
  <si>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</si>
  <si>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</si>
  <si>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</si>
  <si>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</si>
  <si>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</si>
  <si>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</si>
  <si>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</si>
  <si>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</si>
  <si>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</si>
  <si>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</si>
  <si>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</si>
  <si>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</si>
  <si>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</si>
  <si>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</si>
  <si>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</si>
  <si>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</si>
  <si>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</si>
  <si>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</si>
  <si>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</si>
  <si>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</si>
  <si>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</si>
  <si>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</si>
  <si>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</si>
  <si>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</si>
  <si>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</si>
  <si>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</si>
  <si>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</si>
  <si>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</si>
  <si>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</si>
  <si>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</si>
  <si>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</si>
  <si>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</si>
  <si>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</si>
  <si>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</si>
  <si>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</si>
  <si>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</si>
  <si>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</si>
  <si>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</si>
  <si>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</si>
  <si>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</si>
  <si>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</si>
  <si>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</si>
  <si>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</si>
  <si>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</si>
  <si>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</si>
  <si>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</si>
  <si>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</si>
  <si>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</si>
  <si>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</si>
  <si>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</si>
  <si>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</si>
  <si>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</si>
  <si>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</si>
  <si>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</si>
  <si>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</si>
  <si>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</si>
  <si>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</si>
  <si>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</si>
  <si>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</si>
  <si>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</si>
  <si>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</si>
  <si>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</si>
  <si>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</si>
  <si>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</si>
  <si>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</si>
  <si>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</si>
  <si>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</si>
  <si>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</si>
  <si>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</si>
  <si>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</si>
  <si>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</si>
  <si>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</si>
  <si>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</si>
  <si>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</si>
  <si>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</si>
  <si>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</si>
  <si>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</si>
  <si>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</si>
  <si>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</si>
  <si>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</si>
  <si>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</si>
  <si>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</si>
  <si>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</si>
  <si>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</si>
  <si>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</si>
  <si>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</si>
  <si>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</si>
  <si>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</si>
  <si>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</si>
  <si>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</si>
  <si>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</si>
  <si>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</si>
  <si>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</si>
  <si>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</si>
  <si>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</si>
  <si>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</si>
  <si>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</si>
  <si>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</si>
  <si>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</si>
  <si>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</si>
  <si>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</si>
  <si>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</si>
  <si>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</si>
  <si>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</si>
  <si>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</si>
  <si>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</si>
  <si>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</si>
  <si>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</si>
  <si>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</si>
  <si>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</si>
  <si>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</si>
  <si>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</si>
  <si>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</si>
  <si>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</si>
  <si>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</si>
  <si>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</si>
  <si>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</si>
  <si>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</si>
  <si>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</si>
  <si>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</si>
  <si>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</si>
  <si>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</si>
  <si>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</si>
  <si>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</si>
  <si>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</si>
  <si>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</si>
  <si>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</si>
  <si>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</si>
  <si>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</si>
  <si>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</si>
  <si>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</si>
  <si>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</si>
  <si>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</si>
  <si>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</si>
  <si>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</si>
  <si>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</si>
  <si>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</si>
  <si>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</si>
  <si>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</si>
  <si>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</si>
  <si>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</si>
  <si>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</si>
  <si>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</si>
  <si>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</si>
  <si>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</si>
  <si>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</si>
  <si>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</si>
  <si>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</si>
  <si>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</si>
  <si>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</si>
  <si>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</si>
  <si>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</si>
  <si>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</si>
  <si>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</si>
  <si>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</si>
  <si>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</si>
  <si>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</si>
  <si>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</si>
  <si>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</si>
  <si>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</si>
  <si>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</si>
  <si>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</si>
  <si>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</si>
  <si>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</si>
  <si>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</si>
  <si>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</si>
  <si>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</si>
  <si>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</si>
  <si>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</si>
  <si>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</si>
  <si>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</si>
  <si>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</si>
  <si>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</si>
  <si>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</si>
  <si>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</si>
  <si>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</si>
  <si>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</si>
  <si>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</si>
  <si>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</si>
  <si>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</si>
  <si>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</si>
  <si>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</si>
  <si>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</si>
  <si>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</si>
  <si>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</si>
  <si>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</si>
  <si>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</si>
  <si>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</si>
  <si>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</si>
  <si>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</si>
  <si>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</si>
  <si>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</si>
  <si>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</si>
  <si>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</si>
  <si>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</si>
  <si>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</si>
  <si>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</si>
  <si>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</si>
  <si>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</si>
  <si>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</si>
  <si>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</si>
  <si>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</si>
  <si>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</si>
  <si>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</si>
  <si>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</si>
  <si>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</si>
  <si>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</si>
  <si>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</si>
  <si>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</si>
  <si>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</si>
  <si>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</si>
  <si>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</si>
  <si>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</si>
  <si>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</si>
  <si>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</si>
  <si>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</si>
  <si>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</si>
  <si>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</si>
  <si>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</si>
  <si>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</si>
  <si>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</si>
  <si>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</si>
  <si>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</si>
  <si>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</si>
  <si>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</si>
  <si>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</si>
  <si>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</si>
  <si>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</si>
  <si>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</si>
  <si>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</si>
  <si>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</si>
  <si>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</si>
  <si>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</si>
  <si>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</si>
  <si>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</si>
  <si>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</si>
  <si>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</si>
  <si>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</si>
  <si>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</si>
  <si>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</si>
  <si>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</si>
  <si>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</si>
  <si>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</si>
  <si>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</si>
  <si>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</si>
  <si>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</si>
  <si>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</si>
  <si>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</si>
  <si>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</si>
  <si>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</si>
  <si>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</si>
  <si>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</si>
  <si>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</si>
  <si>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</si>
  <si>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</si>
  <si>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</si>
  <si>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</si>
  <si>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</si>
  <si>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</si>
  <si>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</si>
  <si>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</si>
  <si>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</si>
  <si>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</si>
  <si>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</si>
  <si>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</si>
  <si>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</si>
  <si>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</si>
  <si>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</si>
  <si>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</si>
  <si>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</si>
  <si>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</si>
  <si>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</si>
  <si>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</si>
  <si>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</si>
  <si>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</si>
  <si>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</si>
  <si>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</si>
  <si>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</si>
  <si>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</si>
  <si>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</si>
  <si>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</si>
  <si>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</si>
  <si>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</si>
  <si>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</si>
  <si>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</si>
  <si>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</si>
  <si>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</si>
  <si>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</si>
  <si>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</si>
  <si>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</si>
  <si>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</si>
  <si>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</si>
  <si>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</si>
  <si>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</si>
  <si>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</si>
  <si>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</si>
  <si>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</si>
  <si>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</si>
  <si>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</si>
  <si>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</si>
  <si>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</si>
  <si>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</si>
  <si>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</si>
  <si>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</si>
  <si>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</si>
  <si>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</si>
  <si>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</si>
  <si>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</si>
  <si>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</si>
  <si>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</si>
  <si>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</si>
  <si>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</si>
  <si>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</si>
  <si>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</si>
  <si>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</si>
  <si>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</si>
  <si>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</si>
  <si>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</si>
  <si>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</si>
  <si>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</si>
  <si>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</si>
  <si>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</si>
  <si>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</si>
  <si>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</si>
  <si>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</si>
  <si>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</si>
  <si>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</si>
  <si>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</si>
  <si>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</si>
  <si>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</si>
  <si>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</si>
  <si>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</si>
  <si>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</si>
  <si>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</si>
  <si>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</si>
  <si>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</si>
  <si>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</si>
  <si>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</si>
  <si>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</si>
  <si>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</si>
  <si>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</si>
  <si>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</si>
  <si>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</si>
  <si>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</si>
  <si>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</si>
  <si>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</si>
  <si>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</si>
  <si>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</si>
  <si>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</si>
  <si>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</si>
  <si>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</si>
  <si>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</si>
  <si>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</si>
  <si>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</si>
  <si>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</si>
  <si>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</si>
  <si>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</si>
  <si>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</si>
  <si>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</si>
  <si>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</si>
  <si>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</si>
  <si>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</si>
  <si>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</si>
  <si>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</si>
  <si>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</si>
  <si>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</si>
  <si>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</si>
  <si>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</si>
  <si>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</si>
  <si>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</si>
  <si>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</si>
  <si>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</si>
  <si>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</si>
  <si>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</si>
  <si>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</si>
  <si>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</si>
  <si>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</si>
  <si>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</si>
  <si>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</si>
  <si>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</si>
  <si>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</si>
  <si>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</si>
  <si>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</si>
  <si>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</si>
  <si>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</si>
  <si>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</si>
  <si>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</si>
  <si>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</si>
  <si>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</si>
  <si>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</si>
  <si>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</si>
  <si>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</si>
  <si>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</si>
  <si>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</si>
  <si>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</si>
  <si>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</si>
  <si>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</si>
  <si>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</si>
  <si>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</si>
  <si>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</si>
  <si>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</si>
  <si>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</si>
  <si>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</si>
  <si>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</si>
  <si>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</si>
  <si>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</si>
  <si>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</si>
  <si>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</si>
  <si>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</si>
  <si>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</si>
  <si>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</si>
  <si>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</si>
  <si>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</si>
  <si>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</si>
  <si>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</si>
  <si>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</si>
  <si>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</si>
  <si>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</si>
  <si>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</si>
  <si>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</si>
  <si>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</si>
  <si>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</si>
  <si>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</si>
  <si>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</si>
  <si>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</si>
  <si>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</si>
  <si>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</si>
  <si>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</si>
  <si>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</si>
  <si>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</si>
  <si>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</si>
  <si>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</si>
  <si>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</si>
  <si>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</si>
  <si>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</si>
  <si>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</si>
  <si>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</si>
  <si>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</si>
  <si>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</si>
  <si>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</si>
  <si>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</si>
  <si>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</si>
  <si>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</si>
  <si>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</si>
  <si>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</si>
  <si>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</si>
  <si>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</si>
  <si>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</si>
  <si>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</si>
  <si>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</si>
  <si>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</si>
  <si>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</si>
  <si>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</si>
  <si>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</si>
  <si>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</si>
  <si>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</si>
  <si>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</si>
  <si>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</si>
  <si>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</si>
  <si>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</si>
  <si>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</si>
  <si>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</si>
  <si>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</si>
  <si>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</si>
  <si>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</si>
  <si>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</si>
  <si>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</si>
  <si>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</si>
  <si>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</si>
  <si>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</si>
  <si>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</si>
  <si>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</si>
  <si>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</si>
  <si>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</si>
  <si>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</si>
  <si>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</si>
  <si>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</si>
  <si>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</si>
  <si>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</si>
  <si>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</si>
  <si>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</si>
  <si>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</si>
  <si>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</si>
  <si>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</si>
  <si>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</si>
  <si>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</si>
  <si>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</si>
  <si>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</si>
  <si>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</si>
  <si>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</si>
  <si>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</si>
  <si>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</si>
  <si>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</si>
  <si>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</si>
  <si>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</si>
  <si>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</si>
  <si>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</si>
  <si>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</si>
  <si>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</si>
  <si>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</si>
  <si>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</si>
  <si>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</si>
  <si>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</si>
  <si>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</si>
  <si>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</si>
  <si>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</si>
  <si>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</si>
  <si>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</si>
  <si>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</si>
  <si>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</si>
  <si>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</si>
  <si>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</si>
  <si>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</si>
  <si>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</si>
  <si>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</si>
  <si>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</si>
  <si>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</si>
  <si>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</si>
  <si>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</si>
  <si>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</si>
  <si>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</si>
  <si>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</si>
  <si>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</si>
  <si>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</si>
  <si>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</si>
  <si>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</si>
  <si>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</si>
  <si>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</si>
  <si>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</si>
  <si>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</si>
  <si>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</si>
  <si>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</si>
  <si>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</si>
  <si>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</si>
  <si>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</si>
  <si>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</si>
  <si>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</si>
  <si>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</si>
  <si>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</si>
  <si>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</si>
  <si>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</si>
  <si>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</si>
  <si>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</si>
  <si>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</si>
  <si>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</si>
  <si>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</si>
  <si>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</si>
  <si>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</si>
  <si>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</si>
  <si>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</si>
  <si>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</si>
  <si>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</si>
  <si>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</si>
  <si>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</si>
  <si>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</si>
  <si>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</si>
  <si>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</si>
  <si>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</si>
  <si>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</si>
  <si>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</si>
  <si>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</si>
  <si>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</si>
  <si>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</si>
  <si>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</si>
  <si>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</si>
  <si>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</si>
  <si>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</si>
  <si>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</si>
  <si>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</si>
  <si>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</si>
  <si>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</si>
  <si>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</si>
  <si>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</si>
  <si>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</si>
  <si>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</si>
  <si>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</si>
  <si>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</si>
  <si>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</si>
  <si>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</si>
  <si>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</si>
  <si>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</si>
  <si>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</si>
  <si>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</si>
  <si>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</si>
  <si>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</si>
  <si>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</si>
  <si>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</si>
  <si>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</si>
  <si>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</si>
  <si>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</si>
  <si>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</si>
  <si>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</si>
  <si>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</si>
  <si>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</si>
  <si>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</si>
  <si>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</si>
  <si>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</si>
  <si>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</si>
  <si>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</si>
  <si>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</si>
  <si>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</si>
  <si>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</si>
  <si>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</si>
  <si>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</si>
  <si>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</si>
  <si>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</si>
  <si>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</si>
  <si>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</si>
  <si>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</si>
  <si>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</si>
  <si>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</si>
  <si>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</si>
  <si>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</si>
  <si>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</si>
  <si>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</si>
  <si>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</si>
  <si>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</si>
  <si>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</si>
  <si>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</si>
  <si>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</si>
  <si>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</si>
  <si>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</si>
  <si>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</si>
  <si>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</si>
  <si>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</si>
  <si>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</si>
  <si>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</si>
  <si>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</si>
  <si>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</si>
  <si>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</si>
  <si>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</si>
  <si>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</si>
  <si>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</si>
  <si>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</si>
  <si>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</si>
  <si>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</si>
  <si>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</si>
  <si>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</si>
  <si>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</si>
  <si>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</si>
  <si>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</si>
  <si>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</si>
  <si>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</si>
  <si>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</si>
  <si>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</si>
  <si>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</si>
  <si>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</si>
  <si>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</si>
  <si>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</si>
  <si>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</si>
  <si>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</si>
  <si>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</si>
  <si>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</si>
  <si>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</si>
  <si>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</si>
  <si>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</si>
  <si>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</si>
  <si>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</si>
  <si>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</si>
  <si>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</si>
  <si>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</si>
  <si>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</si>
  <si>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</si>
  <si>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</si>
  <si>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</si>
  <si>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</si>
  <si>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</si>
  <si>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</si>
  <si>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</si>
  <si>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</si>
  <si>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</si>
  <si>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</si>
  <si>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</si>
  <si>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</si>
  <si>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</si>
  <si>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</si>
  <si>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</si>
  <si>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</si>
  <si>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</si>
  <si>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</si>
  <si>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</si>
  <si>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</si>
  <si>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</si>
  <si>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</si>
  <si>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</si>
  <si>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</si>
  <si>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</si>
  <si>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</si>
  <si>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</si>
  <si>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</si>
  <si>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</si>
  <si>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</si>
  <si>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</si>
  <si>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</si>
  <si>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</si>
  <si>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</si>
  <si>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</si>
  <si>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</si>
  <si>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</si>
  <si>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</si>
  <si>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</si>
  <si>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</si>
  <si>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</si>
  <si>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</si>
  <si>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</si>
  <si>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</si>
  <si>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</si>
  <si>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</si>
  <si>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</si>
  <si>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</si>
  <si>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</si>
  <si>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</si>
  <si>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</si>
  <si>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</si>
  <si>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</si>
  <si>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</si>
  <si>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</si>
  <si>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</si>
  <si>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</si>
  <si>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</si>
  <si>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</si>
  <si>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</si>
  <si>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</si>
  <si>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</si>
  <si>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</si>
  <si>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</si>
  <si>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</si>
  <si>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</si>
  <si>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</si>
  <si>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</si>
  <si>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</si>
  <si>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</si>
  <si>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</si>
  <si>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</si>
  <si>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</si>
  <si>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</si>
  <si>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</si>
  <si>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</si>
  <si>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</si>
  <si>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</si>
  <si>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</si>
  <si>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</si>
  <si>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</si>
  <si>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</si>
  <si>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</si>
  <si>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</si>
  <si>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</si>
  <si>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</si>
  <si>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</si>
  <si>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</si>
  <si>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</si>
  <si>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</si>
  <si>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</si>
  <si>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</si>
  <si>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</si>
  <si>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</si>
  <si>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</si>
  <si>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</si>
  <si>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</si>
  <si>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</si>
  <si>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</si>
  <si>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</si>
  <si>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</si>
  <si>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</si>
  <si>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</si>
  <si>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</si>
  <si>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</si>
  <si>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</si>
  <si>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</si>
  <si>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</si>
  <si>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</si>
  <si>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</si>
  <si>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</si>
  <si>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</si>
  <si>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</si>
  <si>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</si>
  <si>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</si>
  <si>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</si>
  <si>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</si>
  <si>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</si>
  <si>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</si>
  <si>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</si>
  <si>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</si>
  <si>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</si>
  <si>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</si>
  <si>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</si>
  <si>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</si>
  <si>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</si>
  <si>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</si>
  <si>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</si>
  <si>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</si>
  <si>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</si>
  <si>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</si>
  <si>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</si>
  <si>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</si>
  <si>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</si>
  <si>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</si>
  <si>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</si>
  <si>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</si>
  <si>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</si>
  <si>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</si>
  <si>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</si>
  <si>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</si>
  <si>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</si>
  <si>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</si>
  <si>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</si>
  <si>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</si>
  <si>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</si>
  <si>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</si>
  <si>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</si>
  <si>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</si>
  <si>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</si>
  <si>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</si>
  <si>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</si>
  <si>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</si>
  <si>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</si>
  <si>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</si>
  <si>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</si>
  <si>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</si>
  <si>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</si>
  <si>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</si>
  <si>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</si>
  <si>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</si>
  <si>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</si>
  <si>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</si>
  <si>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</si>
  <si>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</si>
  <si>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</si>
  <si>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</si>
  <si>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</si>
  <si>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</si>
  <si>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</si>
  <si>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</si>
  <si>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</si>
  <si>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</si>
  <si>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</si>
  <si>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</si>
  <si>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</si>
  <si>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</si>
  <si>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</si>
  <si>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</si>
  <si>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</si>
  <si>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</si>
  <si>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</si>
  <si>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</si>
  <si>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</si>
  <si>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</si>
  <si>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</si>
  <si>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</si>
  <si>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</si>
  <si>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</si>
  <si>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</si>
  <si>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</si>
  <si>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</si>
  <si>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</si>
  <si>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</si>
  <si>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</si>
  <si>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</si>
  <si>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</si>
  <si>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</si>
  <si>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</si>
  <si>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</si>
  <si>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</si>
  <si>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</si>
  <si>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</si>
  <si>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</si>
  <si>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</si>
  <si>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</si>
  <si>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</si>
  <si>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</si>
  <si>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</si>
  <si>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</si>
  <si>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</si>
  <si>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</si>
  <si>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</si>
  <si>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</si>
  <si>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</si>
  <si>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</si>
  <si>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</si>
  <si>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</si>
  <si>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</si>
  <si>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</si>
  <si>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</si>
  <si>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</si>
  <si>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</si>
  <si>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</si>
  <si>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</si>
  <si>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</si>
  <si>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</si>
  <si>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</si>
  <si>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</si>
  <si>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</si>
  <si>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</si>
  <si>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</si>
  <si>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</si>
  <si>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</si>
  <si>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</si>
  <si>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</si>
  <si>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</si>
  <si>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</si>
  <si>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</si>
  <si>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</si>
  <si>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</si>
  <si>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</si>
  <si>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</si>
  <si>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</si>
  <si>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</si>
  <si>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</si>
  <si>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</si>
  <si>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</si>
  <si>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</si>
  <si>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</si>
  <si>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</si>
  <si>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</si>
  <si>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</si>
  <si>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</si>
  <si>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</si>
  <si>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</si>
  <si>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</si>
  <si>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</si>
  <si>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</si>
  <si>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</si>
  <si>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</si>
  <si>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</si>
  <si>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</si>
  <si>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</si>
  <si>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</si>
  <si>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</si>
  <si>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</si>
  <si>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</si>
  <si>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</si>
  <si>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</si>
  <si>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</si>
  <si>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</si>
  <si>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</si>
  <si>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</si>
  <si>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</si>
  <si>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</si>
  <si>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</si>
  <si>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</si>
  <si>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</si>
  <si>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</si>
  <si>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</si>
  <si>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</si>
  <si>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</si>
  <si>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</si>
  <si>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</si>
  <si>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</si>
  <si>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</si>
  <si>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</si>
  <si>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</si>
  <si>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</si>
  <si>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</si>
  <si>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</si>
  <si>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</si>
  <si>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</si>
  <si>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</si>
  <si>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</si>
  <si>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</si>
  <si>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</si>
  <si>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</si>
  <si>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</si>
  <si>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</si>
  <si>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</si>
  <si>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</si>
  <si>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</si>
  <si>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</si>
  <si>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</si>
  <si>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</si>
  <si>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</si>
  <si>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</si>
  <si>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</si>
  <si>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</si>
  <si>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</si>
  <si>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</si>
  <si>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</si>
  <si>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</si>
  <si>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</si>
  <si>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</si>
  <si>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</si>
  <si>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</si>
  <si>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</si>
  <si>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</si>
  <si>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</si>
  <si>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</si>
  <si>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</si>
  <si>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</si>
  <si>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</si>
  <si>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</si>
  <si>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</si>
  <si>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</si>
  <si>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</si>
  <si>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</si>
  <si>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</si>
  <si>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</si>
  <si>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</si>
  <si>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</si>
  <si>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</si>
  <si>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</si>
  <si>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</si>
  <si>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</si>
  <si>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</si>
  <si>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</si>
  <si>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</si>
  <si>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</si>
  <si>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</si>
  <si>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</si>
  <si>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</si>
  <si>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</si>
  <si>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</si>
  <si>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</si>
  <si>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</si>
  <si>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</si>
  <si>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</si>
  <si>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</si>
  <si>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</si>
  <si>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</si>
  <si>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</si>
  <si>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</si>
  <si>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</si>
  <si>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</si>
  <si>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</si>
  <si>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</si>
  <si>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</si>
  <si>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</si>
  <si>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</si>
  <si>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</si>
  <si>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</si>
  <si>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</si>
  <si>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</si>
  <si>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</si>
  <si>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</si>
  <si>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</si>
  <si>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</si>
  <si>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</si>
  <si>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</si>
  <si>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</si>
  <si>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</si>
  <si>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</si>
  <si>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</si>
  <si>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</si>
  <si>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</si>
  <si>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</si>
  <si>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</si>
  <si>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</si>
  <si>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</si>
  <si>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</si>
  <si>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</si>
  <si>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</si>
  <si>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</si>
  <si>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</si>
  <si>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</si>
  <si>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</si>
  <si>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</si>
  <si>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</si>
  <si>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</si>
  <si>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</si>
  <si>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</si>
  <si>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</si>
  <si>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</si>
  <si>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</si>
  <si>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</si>
  <si>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</si>
  <si>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</si>
  <si>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</si>
  <si>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</si>
  <si>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</si>
  <si>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</si>
  <si>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</si>
  <si>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</si>
  <si>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</si>
  <si>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</si>
  <si>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</si>
  <si>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</si>
  <si>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</si>
  <si>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</si>
  <si>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</si>
  <si>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</si>
  <si>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</si>
  <si>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</si>
  <si>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</si>
  <si>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</si>
  <si>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</si>
  <si>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</si>
  <si>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</si>
  <si>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</si>
  <si>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</si>
  <si>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</si>
  <si>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</si>
  <si>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</si>
  <si>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</si>
  <si>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</si>
  <si>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</si>
  <si>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</si>
  <si>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</si>
  <si>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</si>
  <si>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</si>
  <si>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</si>
  <si>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</si>
  <si>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</si>
  <si>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</si>
  <si>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</si>
  <si>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</si>
  <si>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</si>
  <si>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</si>
  <si>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</si>
  <si>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</si>
  <si>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</si>
  <si>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</si>
  <si>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</si>
  <si>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</si>
  <si>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</si>
  <si>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</si>
  <si>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</si>
  <si>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</si>
  <si>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</si>
  <si>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</si>
  <si>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</si>
  <si>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</si>
  <si>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</si>
  <si>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</si>
  <si>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</si>
  <si>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</si>
  <si>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</si>
  <si>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</si>
  <si>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</si>
  <si>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</si>
  <si>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</si>
  <si>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</si>
  <si>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</si>
  <si>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</si>
  <si>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</si>
  <si>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</si>
  <si>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</si>
  <si>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</si>
  <si>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</si>
  <si>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</si>
  <si>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</si>
  <si>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</si>
  <si>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</si>
  <si>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</si>
  <si>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</si>
  <si>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</si>
  <si>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</si>
  <si>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</si>
  <si>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</si>
  <si>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</si>
  <si>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</si>
  <si>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</si>
  <si>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</si>
  <si>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</si>
  <si>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</si>
  <si>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</si>
  <si>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</si>
  <si>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</si>
  <si>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</si>
  <si>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</si>
  <si>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</si>
  <si>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</si>
  <si>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</si>
  <si>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</si>
  <si>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</si>
  <si>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</si>
  <si>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</si>
  <si>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</si>
  <si>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</si>
  <si>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</si>
  <si>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</si>
  <si>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</si>
  <si>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</si>
  <si>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</si>
  <si>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</si>
  <si>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</si>
  <si>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</si>
  <si>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</si>
  <si>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</si>
  <si>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</si>
  <si>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</si>
  <si>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</si>
  <si>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</si>
  <si>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</si>
  <si>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</si>
  <si>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</si>
  <si>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</si>
  <si>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</si>
  <si>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</si>
  <si>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</si>
  <si>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</si>
  <si>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</si>
  <si>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</si>
  <si>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</si>
  <si>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</si>
  <si>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</si>
  <si>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</si>
  <si>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</si>
  <si>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</si>
  <si>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</si>
  <si>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</si>
  <si>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</si>
  <si>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</si>
  <si>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</si>
  <si>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</si>
  <si>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</si>
  <si>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</si>
  <si>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</si>
  <si>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</si>
  <si>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</si>
  <si>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</si>
  <si>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</si>
  <si>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</si>
  <si>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</si>
  <si>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</si>
  <si>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</si>
  <si>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</si>
  <si>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</si>
  <si>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</si>
  <si>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</si>
  <si>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</si>
  <si>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</si>
  <si>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</si>
  <si>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</si>
  <si>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</si>
  <si>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</si>
  <si>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</si>
  <si>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</si>
  <si>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</si>
  <si>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</si>
  <si>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</si>
  <si>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</si>
  <si>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</si>
  <si>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</si>
  <si>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</si>
  <si>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</si>
  <si>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</si>
  <si>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</si>
  <si>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</si>
  <si>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</si>
  <si>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</si>
  <si>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</si>
  <si>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</si>
  <si>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</si>
  <si>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</si>
  <si>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</si>
  <si>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</si>
  <si>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</si>
  <si>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</si>
  <si>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</si>
  <si>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</si>
  <si>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</si>
  <si>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</si>
  <si>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</si>
  <si>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</si>
  <si>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</si>
  <si>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</si>
  <si>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</si>
  <si>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</si>
  <si>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</si>
  <si>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</si>
  <si>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</si>
  <si>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</si>
  <si>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</si>
  <si>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</si>
  <si>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</si>
  <si>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</si>
  <si>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</si>
  <si>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</si>
  <si>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</si>
  <si>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</si>
  <si>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</si>
  <si>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</si>
  <si>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</si>
  <si>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</si>
  <si>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</si>
  <si>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</si>
  <si>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</si>
  <si>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</si>
  <si>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</si>
  <si>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</si>
  <si>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</si>
  <si>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</si>
  <si>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</si>
  <si>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</si>
  <si>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</si>
  <si>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</si>
  <si>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</si>
  <si>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</si>
  <si>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</si>
  <si>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</si>
  <si>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</si>
  <si>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</si>
  <si>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</si>
  <si>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</si>
  <si>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</si>
  <si>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</si>
  <si>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</si>
  <si>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</si>
  <si>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</si>
  <si>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</si>
  <si>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</si>
  <si>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</si>
  <si>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</si>
  <si>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</si>
  <si>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</si>
  <si>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</si>
  <si>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</si>
  <si>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</si>
  <si>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</si>
  <si>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</si>
  <si>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</si>
  <si>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</si>
  <si>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</si>
  <si>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</si>
  <si>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</si>
  <si>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</si>
  <si>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</si>
  <si>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</si>
  <si>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</si>
  <si>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</si>
  <si>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</si>
  <si>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</si>
  <si>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</si>
  <si>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</si>
  <si>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</si>
  <si>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</si>
  <si>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</si>
  <si>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</si>
  <si>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</si>
  <si>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</si>
  <si>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</si>
  <si>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</si>
  <si>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</si>
  <si>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</si>
  <si>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</si>
  <si>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</si>
  <si>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</si>
  <si>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</si>
  <si>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</si>
  <si>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</si>
  <si>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</si>
  <si>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</si>
  <si>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</si>
  <si>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</si>
  <si>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</si>
  <si>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</si>
  <si>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</si>
  <si>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</si>
  <si>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</si>
  <si>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</si>
  <si>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</si>
  <si>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</si>
  <si>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</si>
  <si>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</si>
  <si>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</si>
  <si>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</si>
  <si>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</si>
  <si>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</si>
  <si>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</si>
  <si>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</si>
  <si>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</si>
  <si>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</si>
  <si>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</si>
  <si>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</si>
  <si>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</si>
  <si>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</si>
  <si>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</si>
  <si>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</si>
  <si>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</si>
  <si>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</si>
  <si>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</si>
  <si>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</si>
  <si>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</si>
  <si>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</si>
  <si>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</si>
  <si>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</si>
  <si>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</si>
  <si>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</si>
  <si>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</si>
  <si>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</si>
  <si>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</si>
  <si>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</si>
  <si>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</si>
  <si>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</si>
  <si>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</si>
  <si>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</si>
  <si>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</si>
  <si>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</si>
  <si>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</si>
  <si>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</si>
  <si>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</si>
  <si>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</si>
  <si>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</si>
  <si>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</si>
  <si>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</si>
  <si>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</si>
  <si>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</si>
  <si>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</si>
  <si>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</si>
  <si>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</si>
  <si>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</si>
  <si>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</si>
  <si>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</si>
  <si>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</si>
  <si>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</si>
  <si>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</si>
  <si>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</si>
  <si>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</si>
  <si>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</si>
  <si>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</si>
  <si>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</si>
  <si>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</si>
  <si>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</si>
  <si>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</si>
  <si>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</si>
  <si>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</si>
  <si>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</si>
  <si>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</si>
  <si>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</si>
  <si>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</si>
  <si>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</si>
  <si>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</si>
  <si>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</si>
  <si>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</si>
  <si>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</si>
  <si>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</si>
  <si>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</si>
  <si>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</si>
  <si>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</si>
  <si>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</si>
  <si>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</si>
  <si>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</si>
  <si>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</si>
  <si>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</si>
  <si>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</si>
  <si>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</si>
  <si>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</si>
  <si>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</si>
  <si>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</si>
  <si>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</si>
  <si>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</si>
  <si>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</si>
  <si>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</si>
  <si>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</si>
  <si>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</si>
  <si>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</si>
  <si>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</si>
  <si>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</si>
  <si>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</si>
  <si>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</si>
  <si>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</si>
  <si>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</si>
  <si>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</si>
  <si>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</si>
  <si>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</si>
  <si>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</si>
  <si>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</si>
  <si>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</si>
  <si>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</si>
  <si>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</si>
  <si>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</si>
  <si>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</si>
  <si>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</si>
  <si>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</si>
  <si>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</si>
  <si>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</si>
  <si>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</si>
  <si>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</si>
  <si>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</si>
  <si>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</si>
  <si>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</si>
  <si>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</si>
  <si>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</si>
  <si>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</si>
  <si>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</si>
  <si>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</si>
  <si>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</si>
  <si>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</si>
  <si>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</si>
  <si>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</si>
  <si>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</si>
  <si>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</si>
  <si>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</si>
  <si>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</si>
  <si>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</si>
  <si>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</si>
  <si>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</si>
  <si>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</si>
  <si>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</si>
  <si>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</si>
  <si>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</si>
  <si>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</si>
  <si>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</si>
  <si>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</si>
  <si>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</si>
  <si>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</si>
  <si>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</si>
  <si>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</si>
  <si>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</si>
  <si>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</si>
  <si>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</si>
  <si>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</si>
  <si>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</si>
  <si>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</si>
  <si>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</si>
  <si>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</si>
  <si>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</si>
  <si>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</si>
  <si>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</si>
  <si>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</si>
  <si>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</si>
  <si>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</si>
  <si>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</si>
  <si>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</si>
  <si>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</si>
  <si>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</si>
  <si>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</si>
  <si>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</si>
  <si>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</si>
  <si>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</si>
  <si>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</si>
  <si>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</si>
  <si>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</si>
  <si>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</si>
  <si>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</si>
  <si>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</si>
  <si>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</si>
  <si>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</si>
  <si>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</si>
  <si>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</si>
  <si>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</si>
  <si>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</si>
  <si>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</si>
  <si>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</si>
  <si>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</si>
  <si>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</si>
  <si>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</si>
  <si>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</si>
  <si>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</si>
  <si>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</si>
  <si>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</si>
  <si>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</si>
  <si>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</si>
  <si>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</si>
  <si>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</si>
  <si>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</si>
  <si>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</si>
  <si>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</si>
  <si>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</si>
  <si>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</si>
  <si>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</si>
  <si>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</si>
  <si>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</si>
  <si>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</si>
  <si>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</si>
  <si>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</si>
  <si>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</si>
  <si>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</si>
  <si>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</si>
  <si>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</si>
  <si>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</si>
  <si>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</si>
  <si>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</si>
  <si>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</si>
  <si>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</si>
  <si>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</si>
  <si>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</si>
  <si>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</si>
  <si>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</si>
  <si>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</si>
  <si>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</si>
  <si>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</si>
  <si>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</si>
  <si>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</si>
  <si>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</si>
  <si>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</si>
  <si>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</si>
  <si>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</si>
  <si>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</si>
  <si>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</si>
  <si>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</si>
  <si>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</si>
  <si>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</si>
  <si>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</si>
  <si>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</si>
  <si>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</si>
  <si>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</si>
  <si>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</si>
  <si>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</si>
  <si>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</si>
  <si>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</si>
  <si>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</si>
  <si>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</si>
  <si>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</si>
  <si>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</si>
  <si>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</si>
  <si>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</si>
  <si>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</si>
  <si>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</si>
  <si>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</si>
  <si>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</si>
  <si>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</si>
  <si>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</si>
  <si>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</si>
  <si>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</si>
  <si>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</si>
  <si>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</si>
  <si>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</si>
  <si>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</si>
  <si>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</si>
  <si>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</si>
  <si>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</si>
  <si>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</si>
  <si>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</si>
  <si>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</si>
  <si>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</si>
  <si>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</si>
  <si>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</si>
  <si>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</si>
  <si>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</si>
  <si>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</si>
  <si>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</si>
  <si>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</si>
  <si>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</si>
  <si>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</si>
  <si>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</si>
  <si>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</si>
  <si>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</si>
  <si>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</si>
  <si>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</si>
  <si>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</si>
  <si>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</si>
  <si>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</si>
  <si>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</si>
  <si>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</si>
  <si>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</si>
  <si>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</si>
  <si>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</si>
  <si>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</si>
  <si>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</si>
  <si>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</si>
  <si>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</si>
  <si>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</si>
  <si>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</si>
  <si>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</si>
  <si>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</si>
  <si>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</si>
  <si>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</si>
  <si>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</si>
  <si>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</si>
  <si>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</si>
  <si>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</si>
  <si>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</si>
  <si>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</si>
  <si>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</si>
  <si>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</si>
  <si>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</si>
  <si>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</si>
  <si>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</si>
  <si>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</si>
  <si>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</si>
  <si>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</si>
  <si>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</si>
  <si>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</si>
  <si>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</si>
  <si>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</si>
  <si>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</si>
  <si>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</si>
  <si>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</si>
  <si>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</si>
  <si>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</si>
  <si>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</si>
  <si>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</si>
  <si>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</si>
  <si>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</si>
  <si>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</si>
  <si>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</si>
  <si>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</si>
  <si>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</si>
  <si>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</si>
  <si>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</si>
  <si>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</si>
  <si>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</si>
  <si>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</si>
  <si>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</si>
  <si>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</si>
  <si>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</si>
  <si>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</si>
  <si>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</si>
  <si>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</si>
  <si>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</si>
  <si>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</si>
  <si>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</si>
  <si>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</si>
  <si>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</si>
  <si>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</si>
  <si>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</si>
  <si>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</si>
  <si>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</si>
  <si>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</si>
  <si>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</si>
  <si>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</si>
  <si>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</si>
  <si>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</si>
  <si>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</si>
  <si>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</si>
  <si>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</si>
  <si>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</si>
  <si>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</si>
  <si>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</si>
  <si>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</si>
  <si>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</si>
  <si>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</si>
  <si>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</si>
  <si>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</si>
  <si>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</si>
  <si>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</si>
  <si>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</si>
  <si>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</si>
  <si>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</si>
  <si>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</si>
  <si>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</si>
  <si>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</si>
  <si>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</si>
  <si>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</si>
  <si>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</si>
  <si>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</si>
  <si>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</si>
  <si>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</si>
  <si>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</si>
  <si>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</si>
  <si>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</si>
  <si>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</si>
  <si>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</si>
  <si>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</si>
  <si>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</si>
  <si>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</si>
  <si>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</si>
  <si>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</si>
  <si>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</si>
  <si>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</si>
  <si>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</si>
  <si>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</si>
  <si>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</si>
  <si>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</si>
  <si>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</si>
  <si>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</si>
  <si>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</si>
  <si>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</si>
  <si>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</si>
  <si>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</si>
  <si>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</si>
  <si>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</si>
  <si>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</si>
  <si>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</si>
  <si>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</si>
  <si>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</si>
  <si>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</si>
  <si>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</si>
  <si>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</si>
  <si>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</si>
  <si>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</si>
  <si>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</si>
  <si>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</si>
  <si>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</si>
  <si>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</si>
  <si>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</si>
  <si>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</si>
  <si>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</si>
  <si>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</si>
  <si>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</si>
  <si>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</si>
  <si>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</si>
  <si>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</si>
  <si>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</si>
  <si>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</si>
  <si>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</si>
  <si>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</si>
  <si>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</si>
  <si>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</si>
  <si>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</si>
  <si>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</si>
  <si>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</si>
  <si>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</si>
  <si>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</si>
  <si>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</si>
  <si>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</si>
  <si>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</si>
  <si>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</si>
  <si>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</si>
  <si>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</si>
  <si>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</si>
  <si>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</si>
  <si>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</si>
  <si>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</si>
  <si>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</si>
  <si>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</si>
  <si>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</si>
  <si>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</si>
  <si>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</si>
  <si>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</si>
  <si>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</si>
  <si>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</si>
  <si>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</si>
  <si>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</si>
  <si>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</si>
  <si>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</si>
  <si>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</si>
  <si>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</si>
  <si>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</si>
  <si>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</si>
  <si>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</si>
  <si>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</si>
  <si>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</si>
  <si>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</si>
  <si>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</si>
  <si>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</si>
  <si>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</si>
  <si>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</si>
  <si>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</si>
  <si>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</si>
  <si>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</si>
  <si>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</si>
  <si>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</si>
  <si>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</si>
  <si>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</si>
  <si>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</si>
  <si>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</si>
  <si>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</si>
  <si>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</si>
  <si>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</si>
  <si>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</si>
  <si>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</si>
  <si>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</si>
  <si>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</si>
  <si>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</si>
  <si>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</si>
  <si>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</si>
  <si>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</si>
  <si>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</si>
  <si>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</si>
  <si>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</si>
  <si>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</si>
  <si>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</si>
  <si>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</si>
  <si>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</si>
  <si>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</si>
  <si>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</si>
  <si>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</si>
  <si>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</si>
  <si>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</si>
  <si>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</si>
  <si>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</si>
  <si>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</si>
  <si>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</si>
  <si>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</si>
  <si>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</si>
  <si>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</si>
  <si>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</si>
  <si>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</si>
  <si>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</si>
  <si>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</si>
  <si>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</si>
  <si>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</si>
  <si>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</si>
  <si>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</si>
  <si>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</si>
  <si>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</si>
  <si>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</si>
  <si>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</si>
  <si>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</si>
  <si>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</si>
  <si>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</si>
  <si>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</si>
  <si>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</si>
  <si>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</si>
  <si>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</si>
  <si>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</si>
  <si>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</si>
  <si>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</si>
  <si>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</si>
  <si>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</si>
  <si>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</si>
  <si>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</si>
  <si>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</si>
  <si>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</si>
  <si>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</si>
  <si>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</si>
  <si>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</si>
  <si>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</si>
  <si>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</si>
  <si>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</si>
  <si>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</si>
  <si>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</si>
  <si>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</si>
  <si>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</si>
  <si>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</si>
  <si>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</si>
  <si>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</si>
  <si>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</si>
  <si>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</si>
  <si>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</si>
  <si>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</si>
  <si>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</si>
  <si>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</si>
  <si>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</si>
  <si>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</si>
  <si>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</si>
  <si>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</si>
  <si>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</si>
  <si>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</si>
  <si>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</si>
  <si>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</si>
  <si>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</si>
  <si>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</si>
  <si>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</si>
  <si>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</si>
  <si>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</si>
  <si>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</si>
  <si>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</si>
  <si>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</si>
  <si>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</si>
  <si>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</si>
  <si>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</si>
  <si>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</si>
  <si>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</si>
  <si>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</si>
  <si>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</si>
  <si>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</si>
  <si>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</si>
  <si>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</si>
  <si>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</si>
  <si>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</si>
  <si>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</si>
  <si>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</si>
  <si>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</si>
  <si>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</si>
  <si>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</si>
  <si>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</si>
  <si>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</si>
  <si>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</si>
  <si>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</si>
  <si>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</si>
  <si>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</si>
  <si>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</si>
  <si>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</si>
  <si>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</si>
  <si>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</si>
  <si>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</si>
  <si>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</si>
  <si>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</si>
  <si>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</si>
  <si>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</si>
  <si>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</si>
  <si>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</si>
  <si>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</si>
  <si>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</si>
  <si>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</si>
  <si>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</si>
  <si>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</si>
  <si>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</si>
  <si>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</si>
  <si>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</si>
  <si>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</si>
  <si>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</si>
  <si>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</si>
  <si>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</si>
  <si>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</si>
  <si>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</si>
  <si>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</si>
  <si>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</si>
  <si>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</si>
  <si>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</si>
  <si>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</si>
  <si>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</si>
  <si>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</si>
  <si>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</si>
  <si>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</si>
  <si>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</si>
  <si>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</si>
  <si>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</si>
  <si>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</si>
  <si>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</si>
  <si>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</si>
  <si>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</si>
  <si>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</si>
  <si>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</si>
  <si>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</si>
  <si>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</si>
  <si>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</si>
  <si>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</si>
  <si>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</si>
  <si>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</si>
  <si>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</si>
  <si>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</si>
  <si>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</si>
  <si>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</si>
  <si>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</si>
  <si>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</si>
  <si>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</si>
  <si>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</si>
  <si>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</si>
  <si>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</si>
  <si>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</si>
  <si>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</si>
  <si>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</si>
  <si>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</si>
  <si>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</si>
  <si>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</si>
  <si>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</si>
  <si>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</si>
  <si>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</si>
  <si>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</si>
  <si>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</si>
  <si>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</si>
  <si>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</si>
  <si>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</si>
  <si>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</si>
  <si>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</si>
  <si>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</si>
  <si>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</si>
  <si>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</si>
  <si>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</si>
  <si>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</si>
  <si>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</si>
  <si>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</si>
  <si>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</si>
  <si>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</si>
  <si>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</si>
  <si>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</si>
  <si>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</si>
  <si>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</si>
  <si>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</si>
  <si>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</si>
  <si>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</si>
  <si>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</si>
  <si>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</si>
  <si>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</si>
  <si>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</si>
  <si>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</si>
  <si>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</si>
  <si>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</si>
  <si>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</si>
  <si>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</si>
  <si>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</si>
  <si>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</si>
  <si>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</si>
  <si>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</si>
  <si>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</si>
  <si>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</si>
  <si>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</si>
  <si>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</si>
  <si>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</si>
  <si>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</si>
  <si>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</si>
  <si>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</si>
  <si>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</si>
  <si>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</si>
  <si>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</si>
  <si>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</si>
  <si>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</si>
  <si>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</si>
  <si>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</si>
  <si>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</si>
  <si>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</si>
  <si>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</si>
  <si>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</si>
  <si>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</si>
  <si>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</si>
  <si>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</si>
  <si>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</si>
  <si>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</si>
  <si>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</si>
  <si>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</si>
  <si>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</si>
  <si>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</si>
  <si>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</si>
  <si>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</si>
  <si>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</si>
  <si>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</si>
  <si>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</si>
  <si>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</si>
  <si>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</si>
  <si>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</si>
  <si>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</si>
  <si>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</si>
  <si>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</si>
  <si>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</si>
  <si>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</si>
  <si>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</si>
  <si>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</si>
  <si>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</si>
  <si>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</si>
  <si>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</si>
  <si>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</si>
  <si>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</si>
  <si>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</si>
  <si>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</si>
  <si>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</si>
  <si>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</si>
  <si>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</si>
  <si>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</si>
  <si>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</si>
  <si>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</si>
  <si>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</si>
  <si>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</si>
  <si>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</si>
  <si>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</si>
  <si>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</si>
  <si>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</si>
  <si>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</si>
  <si>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</si>
  <si>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</si>
  <si>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</si>
  <si>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</si>
  <si>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</si>
  <si>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</si>
  <si>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</si>
  <si>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</si>
  <si>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</si>
  <si>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</si>
  <si>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</si>
  <si>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</si>
  <si>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</si>
  <si>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</si>
  <si>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</si>
  <si>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</si>
  <si>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</si>
  <si>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</si>
  <si>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</si>
  <si>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</si>
  <si>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</si>
  <si>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</si>
  <si>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</si>
  <si>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</si>
  <si>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</si>
  <si>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</si>
  <si>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</si>
  <si>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</si>
  <si>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</si>
  <si>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</si>
  <si>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</si>
  <si>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</si>
  <si>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</si>
  <si>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</si>
  <si>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</si>
  <si>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</si>
  <si>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</si>
  <si>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</si>
  <si>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</si>
  <si>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</si>
  <si>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</si>
  <si>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</si>
  <si>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</si>
  <si>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</si>
  <si>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</si>
  <si>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</si>
  <si>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</si>
  <si>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</si>
  <si>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</si>
  <si>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</si>
  <si>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</si>
  <si>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</si>
  <si>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</si>
  <si>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</si>
  <si>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</si>
  <si>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</si>
  <si>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</si>
  <si>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</si>
  <si>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</si>
  <si>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</si>
  <si>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</si>
  <si>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</si>
  <si>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</si>
  <si>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</si>
  <si>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</si>
  <si>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</si>
  <si>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</si>
  <si>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</si>
  <si>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</si>
  <si>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</si>
  <si>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</si>
  <si>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</si>
  <si>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</si>
  <si>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</si>
  <si>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</si>
  <si>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</si>
  <si>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</si>
  <si>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</si>
  <si>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</si>
  <si>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</si>
  <si>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</si>
  <si>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</si>
  <si>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</si>
  <si>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</si>
  <si>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</si>
  <si>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</si>
  <si>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</si>
  <si>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</si>
  <si>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</si>
  <si>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</si>
  <si>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</si>
  <si>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</si>
  <si>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</si>
  <si>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</si>
  <si>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</si>
  <si>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</si>
  <si>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</si>
  <si>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</si>
  <si>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</si>
  <si>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</si>
  <si>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</si>
  <si>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</si>
  <si>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</si>
  <si>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</si>
  <si>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</si>
  <si>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</si>
  <si>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</si>
  <si>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</si>
  <si>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</si>
  <si>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</si>
  <si>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</si>
  <si>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</si>
  <si>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</si>
  <si>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</si>
  <si>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</si>
  <si>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</si>
  <si>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</si>
  <si>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</si>
  <si>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</si>
  <si>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</si>
  <si>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</si>
  <si>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</si>
  <si>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</si>
  <si>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</si>
  <si>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</si>
  <si>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</si>
  <si>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</si>
  <si>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</si>
  <si>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</si>
  <si>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</si>
  <si>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</si>
  <si>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</si>
  <si>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</si>
  <si>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</si>
  <si>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</si>
  <si>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</si>
  <si>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</si>
  <si>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</si>
  <si>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</si>
  <si>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</si>
  <si>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</si>
  <si>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</si>
  <si>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</si>
  <si>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</si>
  <si>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</si>
  <si>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</si>
  <si>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</si>
  <si>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</si>
  <si>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</si>
  <si>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</si>
  <si>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</si>
  <si>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</si>
  <si>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</si>
  <si>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</si>
  <si>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</si>
  <si>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</si>
  <si>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</si>
  <si>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</si>
  <si>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</si>
  <si>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</si>
  <si>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</si>
  <si>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</si>
  <si>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</si>
  <si>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</si>
  <si>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</si>
  <si>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</si>
  <si>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</si>
  <si>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</si>
  <si>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</si>
  <si>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</si>
  <si>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</si>
  <si>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</si>
  <si>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</si>
  <si>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</si>
  <si>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</si>
  <si>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</si>
  <si>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</si>
  <si>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</si>
  <si>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</si>
  <si>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</si>
  <si>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</si>
  <si>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</si>
  <si>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</si>
  <si>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</si>
  <si>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</si>
  <si>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</si>
  <si>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</si>
  <si>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</si>
  <si>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</si>
  <si>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</si>
  <si>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</si>
  <si>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</si>
  <si>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</si>
  <si>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</si>
  <si>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</si>
  <si>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</si>
  <si>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</si>
  <si>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</si>
  <si>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</si>
  <si>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</si>
  <si>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</si>
  <si>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</si>
  <si>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</si>
  <si>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</si>
  <si>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</si>
  <si>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</si>
  <si>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</si>
  <si>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</si>
  <si>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</si>
  <si>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</si>
  <si>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</si>
  <si>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</si>
  <si>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</si>
  <si>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</si>
  <si>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</si>
  <si>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</si>
  <si>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</si>
  <si>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</si>
  <si>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</si>
  <si>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</si>
  <si>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</si>
  <si>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</si>
  <si>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</si>
  <si>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</si>
  <si>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</si>
  <si>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</si>
  <si>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</si>
  <si>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</si>
  <si>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</si>
  <si>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</si>
  <si>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</si>
  <si>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</si>
  <si>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</si>
  <si>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</si>
  <si>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</si>
  <si>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</si>
  <si>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</si>
  <si>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</si>
  <si>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</si>
  <si>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</si>
  <si>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</si>
  <si>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</si>
  <si>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</si>
  <si>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</si>
  <si>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</si>
  <si>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</si>
  <si>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</si>
  <si>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</si>
  <si>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</si>
  <si>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</si>
  <si>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</si>
  <si>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</si>
  <si>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</si>
  <si>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</si>
  <si>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</si>
  <si>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</si>
  <si>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</si>
  <si>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</si>
  <si>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</si>
  <si>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</si>
  <si>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</si>
  <si>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</si>
  <si>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</si>
  <si>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</si>
  <si>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</si>
  <si>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</si>
  <si>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</si>
  <si>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</si>
  <si>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</si>
  <si>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</si>
  <si>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</si>
  <si>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</si>
  <si>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</si>
  <si>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</si>
  <si>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</si>
  <si>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</si>
  <si>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</si>
  <si>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</si>
  <si>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</si>
  <si>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</si>
  <si>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</si>
  <si>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</si>
  <si>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</si>
  <si>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</si>
  <si>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</si>
  <si>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</si>
  <si>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</si>
  <si>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</si>
  <si>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</si>
  <si>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</si>
  <si>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</si>
  <si>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</si>
  <si>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</si>
  <si>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</si>
  <si>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</si>
  <si>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</si>
  <si>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</si>
  <si>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</si>
  <si>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</si>
  <si>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</si>
  <si>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</si>
  <si>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</si>
  <si>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</si>
  <si>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</si>
  <si>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</si>
  <si>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</si>
  <si>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</si>
  <si>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</si>
  <si>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</si>
  <si>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</si>
  <si>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</si>
  <si>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</si>
  <si>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</si>
  <si>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</si>
  <si>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</si>
  <si>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</si>
  <si>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</si>
  <si>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</si>
  <si>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</si>
  <si>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</si>
  <si>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</si>
  <si>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</si>
  <si>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</si>
  <si>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</si>
  <si>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</si>
  <si>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</si>
  <si>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</si>
  <si>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</si>
  <si>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</si>
  <si>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</si>
  <si>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</si>
  <si>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</si>
  <si>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</si>
  <si>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</si>
  <si>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</si>
  <si>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</si>
  <si>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</si>
  <si>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</si>
  <si>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</si>
  <si>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</si>
  <si>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</si>
  <si>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</si>
  <si>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</si>
  <si>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</si>
  <si>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</si>
  <si>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</si>
  <si>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</si>
  <si>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</si>
  <si>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</si>
  <si>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</si>
  <si>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</si>
  <si>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</si>
  <si>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</si>
  <si>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</si>
  <si>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</si>
  <si>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</si>
  <si>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</si>
  <si>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</si>
  <si>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</si>
  <si>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</si>
  <si>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</si>
  <si>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</si>
  <si>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</si>
  <si>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</si>
  <si>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</si>
  <si>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</si>
  <si>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</si>
  <si>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</si>
  <si>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</si>
  <si>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</si>
  <si>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</si>
  <si>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</si>
  <si>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</si>
  <si>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</si>
  <si>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</si>
  <si>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</si>
  <si>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</si>
  <si>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</si>
  <si>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</si>
  <si>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</si>
  <si>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</si>
  <si>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</si>
  <si>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</si>
  <si>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</si>
  <si>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</si>
  <si>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</si>
  <si>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</si>
  <si>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</si>
  <si>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</si>
  <si>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</si>
  <si>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</si>
  <si>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</si>
  <si>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</si>
  <si>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</si>
  <si>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</si>
  <si>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</si>
  <si>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</si>
  <si>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</si>
  <si>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</si>
  <si>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</si>
  <si>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</si>
  <si>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</si>
  <si>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</si>
  <si>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</si>
  <si>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</si>
  <si>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</si>
  <si>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</si>
  <si>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</si>
  <si>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</si>
  <si>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</si>
  <si>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</si>
  <si>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</si>
  <si>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</si>
  <si>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</si>
  <si>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</si>
  <si>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</si>
  <si>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</si>
  <si>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</si>
  <si>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</si>
  <si>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</si>
  <si>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</si>
  <si>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</si>
  <si>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</si>
  <si>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</si>
  <si>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</si>
  <si>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</si>
  <si>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</si>
  <si>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</si>
  <si>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</si>
  <si>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</si>
  <si>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</si>
  <si>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</si>
  <si>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</si>
  <si>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</si>
  <si>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</si>
  <si>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</si>
  <si>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</si>
  <si>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</si>
  <si>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</si>
  <si>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</si>
  <si>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</si>
  <si>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</si>
  <si>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</si>
  <si>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</si>
  <si>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</si>
  <si>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</si>
  <si>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</si>
  <si>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</si>
  <si>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</si>
  <si>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</si>
  <si>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</si>
  <si>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</si>
  <si>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</si>
  <si>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</si>
  <si>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</si>
  <si>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</si>
  <si>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</si>
  <si>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</si>
  <si>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</si>
  <si>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</si>
  <si>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</si>
  <si>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</si>
  <si>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</si>
  <si>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</si>
  <si>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</si>
  <si>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</si>
  <si>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</si>
  <si>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</si>
  <si>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</si>
  <si>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</si>
  <si>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</si>
  <si>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</si>
  <si>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</si>
  <si>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</si>
  <si>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</si>
  <si>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</si>
  <si>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</si>
  <si>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</si>
  <si>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</si>
  <si>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</si>
  <si>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</si>
  <si>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</si>
  <si>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</si>
  <si>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</si>
  <si>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</si>
  <si>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</si>
  <si>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</si>
  <si>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</si>
  <si>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</si>
  <si>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</si>
  <si>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</si>
  <si>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</si>
  <si>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</si>
  <si>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</si>
  <si>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</si>
  <si>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</si>
  <si>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</si>
  <si>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</si>
  <si>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</si>
  <si>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</si>
  <si>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</si>
  <si>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</si>
  <si>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</si>
  <si>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</si>
  <si>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</si>
  <si>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</si>
  <si>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</si>
  <si>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</si>
  <si>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</si>
  <si>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</si>
  <si>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</si>
  <si>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</si>
  <si>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</si>
  <si>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</si>
  <si>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</si>
  <si>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</si>
  <si>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</si>
  <si>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</si>
  <si>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</si>
  <si>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</si>
  <si>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</si>
  <si>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</si>
  <si>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</si>
  <si>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</si>
  <si>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</si>
  <si>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</si>
  <si>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</si>
  <si>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</si>
  <si>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</si>
  <si>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</si>
  <si>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</si>
  <si>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</si>
  <si>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</si>
  <si>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</si>
  <si>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</si>
  <si>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</si>
  <si>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</si>
  <si>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</si>
  <si>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</si>
  <si>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</si>
  <si>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</si>
  <si>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</si>
  <si>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</si>
  <si>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</si>
  <si>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</si>
  <si>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</si>
  <si>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</si>
  <si>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</si>
  <si>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</si>
  <si>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</si>
  <si>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</si>
  <si>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</si>
  <si>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</si>
  <si>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</si>
  <si>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</si>
  <si>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</si>
  <si>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</si>
  <si>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</si>
  <si>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</si>
  <si>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</si>
  <si>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</si>
  <si>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</si>
  <si>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</si>
  <si>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</si>
  <si>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</si>
  <si>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</si>
  <si>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</si>
  <si>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</si>
  <si>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</si>
  <si>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</si>
  <si>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</si>
  <si>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</si>
  <si>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</si>
  <si>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</si>
  <si>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</si>
  <si>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</si>
  <si>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</si>
  <si>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</si>
  <si>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</si>
  <si>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</si>
  <si>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</si>
  <si>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</si>
  <si>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</si>
  <si>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</si>
  <si>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</si>
  <si>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</si>
  <si>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</si>
  <si>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</si>
  <si>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</si>
  <si>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</si>
  <si>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</si>
  <si>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</si>
  <si>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</si>
  <si>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</si>
  <si>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</si>
  <si>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</si>
  <si>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</si>
  <si>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</si>
  <si>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</si>
  <si>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</si>
  <si>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</si>
  <si>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</si>
  <si>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</si>
  <si>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</si>
  <si>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</si>
  <si>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</si>
  <si>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</si>
  <si>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</si>
  <si>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</si>
  <si>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</si>
  <si>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</si>
  <si>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</si>
  <si>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</si>
  <si>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</si>
  <si>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</si>
  <si>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</si>
  <si>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</si>
  <si>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</si>
  <si>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</si>
  <si>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</si>
  <si>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</si>
  <si>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</si>
  <si>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</si>
  <si>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</si>
  <si>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</si>
  <si>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</si>
  <si>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</si>
  <si>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</si>
  <si>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</si>
  <si>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</si>
  <si>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</si>
  <si>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</si>
  <si>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</si>
  <si>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</si>
  <si>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</si>
  <si>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</si>
  <si>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</si>
  <si>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</si>
  <si>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</si>
  <si>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</si>
  <si>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</si>
  <si>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</si>
  <si>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</si>
  <si>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</si>
  <si>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</si>
  <si>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</si>
  <si>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</si>
  <si>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</si>
  <si>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</si>
  <si>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</si>
  <si>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</si>
  <si>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</si>
  <si>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</si>
  <si>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</si>
  <si>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</si>
  <si>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</si>
  <si>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</si>
  <si>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</si>
  <si>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</si>
  <si>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</si>
  <si>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</si>
  <si>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</si>
  <si>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</si>
  <si>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</si>
  <si>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</si>
  <si>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</si>
  <si>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</si>
  <si>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</si>
  <si>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</si>
  <si>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</si>
  <si>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</si>
  <si>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</si>
  <si>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</si>
  <si>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</si>
  <si>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</si>
  <si>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</si>
  <si>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</si>
  <si>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</si>
  <si>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</si>
  <si>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</si>
  <si>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</si>
  <si>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</si>
  <si>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</si>
  <si>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</si>
  <si>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</si>
  <si>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</si>
  <si>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</si>
  <si>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</si>
  <si>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</si>
  <si>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</si>
  <si>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</si>
  <si>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</si>
  <si>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</si>
  <si>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</si>
  <si>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</si>
  <si>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</si>
  <si>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</si>
  <si>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</si>
  <si>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</si>
  <si>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</si>
  <si>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</si>
  <si>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</si>
  <si>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</si>
  <si>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</si>
  <si>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</si>
  <si>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</si>
  <si>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</si>
  <si>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</si>
  <si>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</si>
  <si>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</si>
  <si>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</si>
  <si>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</si>
  <si>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</si>
  <si>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</si>
  <si>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</si>
  <si>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</si>
  <si>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</si>
  <si>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</si>
  <si>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</si>
  <si>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</si>
  <si>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</si>
  <si>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</si>
  <si>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</si>
  <si>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</si>
  <si>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</si>
  <si>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</si>
  <si>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</si>
  <si>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</si>
  <si>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</si>
  <si>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</si>
  <si>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</si>
  <si>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</si>
  <si>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</si>
  <si>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</si>
  <si>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</si>
  <si>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</si>
  <si>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</si>
  <si>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</si>
  <si>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</si>
  <si>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</si>
  <si>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</si>
  <si>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</si>
  <si>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</si>
  <si>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</si>
  <si>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</si>
  <si>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</si>
  <si>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</si>
  <si>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</si>
  <si>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</si>
  <si>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</si>
  <si>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</si>
  <si>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</si>
  <si>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</si>
  <si>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</si>
  <si>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</si>
  <si>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</si>
  <si>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</si>
  <si>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</si>
  <si>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</si>
  <si>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</si>
  <si>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</si>
  <si>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</si>
  <si>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</si>
  <si>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</si>
  <si>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</si>
  <si>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</si>
  <si>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</si>
  <si>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</si>
  <si>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</si>
  <si>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</si>
  <si>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</si>
  <si>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</si>
  <si>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</si>
  <si>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</si>
  <si>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</si>
  <si>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</si>
  <si>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</si>
  <si>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</si>
  <si>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</si>
  <si>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</si>
  <si>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</si>
  <si>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</si>
  <si>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</si>
  <si>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</si>
  <si>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</si>
  <si>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</si>
  <si>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</si>
  <si>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</si>
  <si>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</si>
  <si>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</si>
  <si>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</si>
  <si>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</si>
  <si>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</si>
  <si>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</si>
  <si>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</si>
  <si>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</si>
  <si>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</si>
  <si>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</si>
  <si>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</si>
  <si>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</si>
  <si>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</si>
  <si>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</si>
  <si>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</si>
  <si>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</si>
  <si>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</si>
  <si>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</si>
  <si>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</si>
  <si>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</si>
  <si>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</si>
  <si>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</si>
  <si>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</si>
  <si>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</si>
  <si>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</si>
  <si>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</si>
  <si>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</si>
  <si>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</si>
  <si>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</si>
  <si>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</si>
  <si>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</si>
  <si>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</si>
  <si>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</si>
  <si>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</si>
  <si>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</si>
  <si>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</si>
  <si>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</si>
  <si>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</si>
  <si>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</si>
  <si>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</si>
  <si>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</si>
  <si>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</si>
  <si>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</si>
  <si>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</si>
  <si>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</si>
  <si>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</si>
  <si>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</si>
  <si>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</si>
  <si>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</si>
  <si>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</si>
  <si>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</si>
  <si>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</si>
  <si>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</si>
  <si>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</si>
  <si>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</si>
  <si>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</si>
  <si>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</si>
  <si>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</si>
  <si>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</si>
  <si>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</si>
  <si>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</si>
  <si>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</si>
  <si>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</si>
  <si>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</si>
  <si>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</si>
  <si>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</si>
  <si>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</si>
  <si>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</si>
  <si>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</si>
  <si>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</si>
  <si>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</si>
  <si>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</si>
  <si>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</si>
  <si>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</si>
  <si>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</si>
  <si>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</si>
  <si>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</si>
  <si>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</si>
  <si>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</si>
  <si>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</si>
  <si>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</si>
  <si>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</si>
  <si>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</si>
  <si>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</si>
  <si>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</si>
  <si>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</si>
  <si>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</si>
  <si>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</si>
  <si>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</si>
  <si>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</si>
  <si>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</si>
  <si>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</si>
  <si>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</si>
  <si>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</si>
  <si>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</si>
  <si>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</si>
  <si>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</si>
  <si>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</si>
  <si>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</si>
  <si>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</si>
  <si>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</si>
  <si>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</si>
  <si>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</si>
  <si>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</si>
  <si>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</si>
  <si>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</si>
  <si>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</si>
  <si>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</si>
  <si>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</si>
  <si>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</si>
  <si>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</si>
  <si>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</si>
  <si>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</si>
  <si>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</si>
  <si>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</si>
  <si>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</si>
  <si>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</si>
  <si>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</si>
  <si>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</si>
  <si>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</si>
  <si>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</si>
  <si>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</si>
  <si>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</si>
  <si>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</si>
  <si>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</si>
  <si>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</si>
  <si>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</si>
  <si>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</si>
  <si>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</si>
  <si>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</si>
  <si>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</si>
  <si>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</si>
  <si>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</si>
  <si>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</si>
  <si>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</si>
  <si>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</si>
  <si>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</si>
  <si>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</si>
  <si>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</si>
  <si>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</si>
  <si>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</si>
  <si>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</si>
  <si>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</si>
  <si>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</si>
  <si>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</si>
  <si>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</si>
  <si>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</si>
  <si>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</si>
  <si>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</si>
  <si>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</si>
  <si>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</si>
  <si>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</si>
  <si>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</si>
  <si>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</si>
  <si>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</si>
  <si>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</si>
  <si>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</si>
  <si>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</si>
  <si>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</si>
  <si>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</si>
  <si>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</si>
  <si>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</si>
  <si>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</si>
  <si>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</si>
  <si>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</si>
  <si>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</si>
  <si>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</si>
  <si>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</si>
  <si>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</si>
  <si>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</si>
  <si>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</si>
  <si>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</si>
  <si>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</si>
  <si>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</si>
  <si>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</si>
  <si>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</si>
  <si>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</si>
  <si>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</si>
  <si>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</si>
  <si>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</si>
  <si>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</si>
  <si>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</si>
  <si>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</si>
  <si>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</si>
  <si>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</si>
  <si>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</si>
  <si>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</si>
  <si>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</si>
  <si>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</si>
  <si>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</si>
  <si>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</si>
  <si>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</si>
  <si>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</si>
  <si>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</si>
  <si>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</si>
  <si>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</si>
  <si>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</si>
  <si>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</si>
  <si>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</si>
  <si>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</si>
  <si>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</si>
  <si>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</si>
  <si>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</si>
  <si>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</si>
  <si>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</si>
  <si>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</si>
  <si>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</si>
  <si>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</si>
  <si>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</si>
  <si>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</si>
  <si>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</si>
  <si>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</si>
  <si>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</si>
  <si>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</si>
  <si>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</si>
  <si>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</si>
  <si>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</si>
  <si>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</si>
  <si>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</si>
  <si>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</si>
  <si>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</si>
  <si>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</si>
  <si>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</si>
  <si>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</si>
  <si>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</si>
  <si>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</si>
  <si>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</si>
  <si>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</si>
  <si>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</si>
  <si>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</si>
  <si>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</si>
  <si>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</si>
  <si>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</si>
  <si>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</si>
  <si>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</si>
  <si>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</si>
  <si>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</si>
  <si>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</si>
  <si>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</si>
  <si>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</si>
  <si>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</si>
  <si>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</si>
  <si>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</si>
  <si>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</si>
  <si>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</si>
  <si>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</si>
  <si>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</si>
  <si>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</si>
  <si>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</si>
  <si>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</si>
  <si>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</si>
  <si>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</si>
  <si>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</si>
  <si>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</si>
  <si>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</si>
  <si>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</si>
  <si>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</si>
  <si>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</si>
  <si>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</si>
  <si>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</si>
  <si>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</si>
  <si>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</si>
  <si>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</si>
  <si>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</si>
  <si>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</si>
  <si>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</si>
  <si>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</si>
  <si>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</si>
  <si>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</si>
  <si>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</si>
  <si>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</si>
  <si>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</si>
  <si>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</si>
  <si>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</si>
  <si>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</si>
  <si>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</si>
  <si>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</si>
  <si>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</si>
  <si>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</si>
  <si>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</si>
  <si>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</si>
  <si>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</si>
  <si>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</si>
  <si>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</si>
  <si>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</si>
  <si>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</si>
  <si>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</si>
  <si>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</si>
  <si>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</si>
  <si>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</si>
  <si>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</si>
  <si>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</si>
  <si>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</si>
  <si>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</si>
  <si>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</si>
  <si>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</si>
  <si>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</si>
  <si>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</si>
  <si>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</si>
  <si>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</si>
  <si>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</si>
  <si>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</si>
  <si>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</si>
  <si>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</si>
  <si>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</si>
  <si>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</si>
  <si>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</si>
  <si>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</si>
  <si>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</si>
  <si>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</si>
  <si>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</si>
  <si>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</si>
  <si>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</si>
  <si>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</si>
  <si>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</si>
  <si>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</si>
  <si>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</si>
  <si>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</si>
  <si>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</si>
  <si>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</si>
  <si>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</si>
  <si>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</si>
  <si>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</si>
  <si>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</si>
  <si>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</si>
  <si>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</si>
  <si>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</si>
  <si>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</si>
  <si>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</si>
  <si>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</si>
  <si>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</si>
  <si>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</si>
  <si>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</si>
  <si>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</si>
  <si>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</si>
  <si>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</si>
  <si>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</si>
  <si>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</si>
  <si>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</si>
  <si>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</si>
  <si>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</si>
  <si>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</si>
  <si>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</si>
  <si>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</si>
  <si>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</si>
  <si>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</si>
  <si>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</si>
  <si>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</si>
  <si>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</si>
  <si>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</si>
  <si>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</si>
  <si>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</si>
  <si>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</si>
  <si>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</si>
  <si>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</si>
  <si>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</si>
  <si>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</si>
  <si>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</si>
  <si>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</si>
  <si>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</si>
  <si>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</si>
  <si>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</si>
  <si>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</si>
  <si>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</si>
  <si>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</si>
  <si>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</si>
  <si>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</si>
  <si>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</si>
  <si>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</si>
  <si>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</si>
  <si>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</si>
  <si>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</si>
  <si>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</si>
  <si>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</si>
  <si>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</si>
  <si>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</si>
  <si>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</si>
  <si>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</si>
  <si>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</si>
  <si>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</si>
  <si>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</si>
  <si>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</si>
  <si>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</si>
  <si>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</si>
  <si>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</si>
  <si>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</si>
  <si>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</si>
  <si>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</si>
  <si>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</si>
  <si>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</si>
  <si>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</si>
  <si>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</si>
  <si>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</si>
  <si>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</si>
  <si>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</si>
  <si>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</si>
  <si>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</si>
  <si>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</si>
  <si>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</si>
  <si>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</si>
  <si>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</si>
  <si>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</si>
  <si>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</si>
  <si>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</si>
  <si>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</si>
  <si>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</si>
  <si>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</si>
  <si>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</si>
  <si>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</si>
  <si>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</si>
  <si>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</si>
  <si>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</si>
  <si>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</si>
  <si>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</si>
  <si>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</si>
  <si>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</si>
  <si>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</si>
  <si>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</si>
  <si>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</si>
  <si>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</si>
  <si>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</si>
  <si>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</si>
  <si>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</si>
  <si>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</si>
  <si>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</si>
  <si>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</si>
  <si>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</si>
  <si>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</si>
  <si>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</si>
  <si>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</si>
  <si>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</si>
  <si>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</si>
  <si>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</si>
  <si>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</si>
  <si>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</si>
  <si>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</si>
  <si>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</si>
  <si>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</si>
  <si>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</si>
  <si>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</si>
  <si>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</si>
  <si>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</si>
  <si>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</si>
  <si>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</si>
  <si>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</si>
  <si>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</si>
  <si>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</si>
  <si>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</si>
  <si>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</si>
  <si>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</si>
  <si>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</si>
  <si>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</si>
  <si>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</si>
  <si>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</si>
  <si>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</si>
  <si>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</si>
  <si>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</si>
  <si>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</si>
  <si>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</si>
  <si>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</si>
  <si>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</si>
  <si>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</si>
  <si>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</si>
  <si>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</si>
  <si>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</si>
  <si>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</si>
  <si>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</si>
  <si>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</si>
  <si>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</si>
  <si>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</si>
  <si>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</si>
  <si>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</si>
  <si>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</si>
  <si>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</si>
  <si>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</si>
  <si>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</si>
  <si>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</si>
  <si>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</si>
  <si>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</si>
  <si>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</si>
  <si>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</si>
  <si>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</si>
  <si>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</si>
  <si>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</si>
  <si>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</si>
  <si>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</si>
  <si>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</si>
  <si>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</si>
  <si>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</si>
  <si>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</si>
  <si>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</si>
  <si>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</si>
  <si>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</si>
  <si>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</si>
  <si>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</si>
  <si>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</si>
  <si>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</si>
  <si>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</si>
  <si>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</si>
  <si>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</si>
  <si>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</si>
  <si>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</si>
  <si>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</si>
  <si>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</si>
  <si>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</si>
  <si>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</si>
  <si>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</si>
  <si>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</si>
  <si>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</si>
  <si>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</si>
  <si>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</si>
  <si>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</si>
  <si>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</si>
  <si>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</si>
  <si>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</si>
  <si>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</si>
  <si>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</si>
  <si>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</si>
  <si>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</si>
  <si>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</si>
  <si>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</si>
  <si>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</si>
  <si>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</si>
  <si>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</si>
  <si>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</si>
  <si>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</si>
  <si>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</si>
  <si>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</si>
  <si>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</si>
  <si>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</si>
  <si>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</si>
  <si>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</si>
  <si>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</si>
  <si>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</si>
  <si>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</si>
  <si>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</si>
  <si>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</si>
  <si>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</si>
  <si>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</si>
  <si>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</si>
  <si>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</si>
  <si>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</si>
  <si>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</si>
  <si>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</si>
  <si>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</si>
  <si>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</si>
  <si>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</si>
  <si>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</si>
  <si>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</si>
  <si>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</si>
  <si>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</si>
  <si>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</si>
  <si>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</si>
  <si>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</si>
  <si>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</si>
  <si>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</si>
  <si>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</si>
  <si>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</si>
  <si>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</si>
  <si>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</si>
  <si>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</si>
  <si>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</si>
  <si>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</si>
  <si>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</si>
  <si>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</si>
  <si>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</si>
  <si>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</si>
  <si>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</si>
  <si>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</si>
  <si>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</si>
  <si>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</si>
  <si>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</si>
  <si>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</si>
  <si>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</si>
  <si>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</si>
  <si>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</si>
  <si>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</si>
  <si>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</si>
  <si>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</si>
  <si>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</si>
  <si>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</si>
  <si>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</si>
  <si>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</si>
  <si>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</si>
  <si>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</si>
  <si>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</si>
  <si>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</si>
  <si>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</si>
  <si>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</si>
  <si>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</si>
  <si>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</si>
  <si>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</si>
  <si>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</si>
  <si>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</si>
  <si>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</si>
  <si>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</si>
  <si>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</si>
  <si>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</si>
  <si>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</si>
  <si>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</si>
  <si>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</si>
  <si>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</si>
  <si>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</si>
  <si>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</si>
  <si>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</si>
  <si>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</si>
  <si>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</si>
  <si>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</si>
  <si>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</si>
  <si>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</si>
  <si>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</si>
  <si>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</si>
  <si>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</si>
  <si>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</si>
  <si>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</si>
  <si>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</si>
  <si>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</si>
  <si>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</si>
  <si>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</si>
  <si>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</si>
  <si>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</si>
  <si>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</si>
  <si>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</si>
  <si>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</si>
  <si>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</si>
  <si>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</si>
  <si>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</si>
  <si>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</si>
  <si>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</si>
  <si>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</si>
  <si>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</si>
  <si>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</si>
  <si>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</si>
  <si>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</si>
  <si>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</si>
  <si>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</si>
  <si>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</si>
  <si>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</si>
  <si>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</si>
  <si>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</si>
  <si>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</si>
  <si>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</si>
  <si>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</si>
  <si>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</si>
  <si>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</si>
  <si>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</si>
  <si>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</si>
  <si>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</si>
  <si>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</si>
  <si>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</si>
  <si>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</si>
  <si>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</si>
  <si>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</si>
  <si>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</si>
  <si>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</si>
  <si>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</si>
  <si>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</si>
  <si>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</si>
  <si>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</si>
  <si>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</si>
  <si>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</si>
  <si>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</si>
  <si>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</si>
  <si>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</si>
  <si>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</si>
  <si>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</si>
  <si>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</si>
  <si>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</si>
  <si>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</si>
  <si>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</si>
  <si>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</si>
  <si>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</si>
  <si>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</si>
  <si>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</si>
  <si>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</si>
  <si>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</si>
  <si>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</si>
  <si>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</si>
  <si>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</si>
  <si>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</si>
  <si>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</si>
  <si>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</si>
  <si>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</si>
  <si>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</si>
  <si>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</si>
  <si>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</si>
  <si>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</si>
  <si>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</si>
  <si>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</si>
  <si>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</si>
  <si>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</si>
  <si>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</si>
  <si>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</si>
  <si>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</si>
  <si>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</si>
  <si>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</si>
  <si>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</si>
  <si>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</si>
  <si>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</si>
  <si>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</si>
  <si>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</si>
  <si>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</si>
  <si>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</si>
  <si>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</si>
  <si>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</si>
  <si>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</si>
  <si>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</si>
  <si>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</si>
  <si>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</si>
  <si>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</si>
  <si>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</si>
  <si>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</si>
  <si>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</si>
  <si>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</si>
  <si>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</si>
  <si>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</si>
  <si>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</si>
  <si>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</si>
  <si>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</si>
  <si>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</si>
  <si>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</si>
  <si>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</si>
  <si>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</si>
  <si>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</si>
  <si>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</si>
  <si>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</si>
  <si>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</si>
  <si>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</si>
  <si>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</si>
  <si>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</si>
  <si>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</si>
  <si>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</si>
  <si>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</si>
  <si>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</si>
  <si>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</si>
  <si>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</si>
  <si>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</si>
  <si>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</si>
  <si>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</si>
  <si>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</si>
  <si>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</si>
  <si>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</si>
  <si>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</si>
  <si>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</si>
  <si>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</si>
  <si>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</si>
  <si>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</si>
  <si>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</si>
  <si>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</si>
  <si>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</si>
  <si>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</si>
  <si>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</si>
  <si>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</si>
  <si>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</si>
  <si>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</si>
  <si>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</si>
  <si>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</si>
  <si>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</si>
  <si>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</si>
  <si>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</si>
  <si>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</si>
  <si>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</si>
  <si>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</si>
  <si>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</si>
  <si>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</si>
  <si>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</si>
  <si>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</si>
  <si>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</si>
  <si>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</si>
  <si>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</si>
  <si>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</si>
  <si>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</si>
  <si>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</si>
  <si>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</si>
  <si>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</si>
  <si>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</si>
  <si>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</si>
  <si>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</si>
  <si>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</si>
  <si>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</si>
  <si>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</si>
  <si>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</si>
  <si>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</si>
  <si>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</si>
  <si>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</si>
  <si>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</si>
  <si>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</si>
  <si>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</si>
  <si>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</si>
  <si>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</si>
  <si>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</si>
  <si>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</si>
  <si>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</si>
  <si>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</si>
  <si>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</si>
  <si>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</si>
  <si>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</si>
  <si>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</si>
  <si>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</si>
  <si>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</si>
  <si>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</si>
  <si>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</si>
  <si>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</si>
  <si>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</si>
  <si>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</si>
  <si>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</si>
  <si>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</si>
  <si>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</si>
  <si>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</si>
  <si>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</si>
  <si>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</si>
  <si>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</si>
  <si>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</si>
  <si>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</si>
  <si>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</si>
  <si>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</si>
  <si>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</si>
  <si>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</si>
  <si>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</si>
  <si>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</si>
  <si>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</si>
  <si>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</si>
  <si>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</si>
  <si>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</si>
  <si>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</si>
  <si>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</si>
  <si>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</si>
  <si>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</si>
  <si>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</si>
  <si>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</si>
  <si>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</si>
  <si>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</si>
  <si>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</si>
  <si>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</si>
  <si>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</si>
  <si>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</si>
  <si>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</si>
  <si>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</si>
  <si>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</si>
  <si>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</si>
  <si>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</si>
  <si>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</si>
  <si>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</si>
  <si>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</si>
  <si>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</si>
  <si>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</si>
  <si>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</si>
  <si>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</si>
  <si>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</si>
  <si>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</si>
  <si>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</si>
  <si>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</si>
  <si>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</si>
  <si>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</si>
  <si>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</si>
  <si>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</si>
  <si>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</si>
  <si>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</si>
  <si>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</si>
  <si>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</si>
  <si>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</si>
  <si>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</si>
  <si>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</si>
  <si>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</si>
  <si>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</si>
  <si>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</si>
  <si>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</si>
  <si>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</si>
  <si>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</si>
  <si>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</si>
  <si>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</si>
  <si>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</si>
  <si>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</si>
  <si>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</si>
  <si>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</si>
  <si>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</si>
  <si>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</si>
  <si>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</si>
  <si>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</si>
  <si>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</si>
  <si>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</si>
  <si>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</si>
  <si>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</si>
  <si>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</si>
  <si>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</si>
  <si>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</si>
  <si>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</si>
  <si>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</si>
  <si>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</si>
  <si>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</si>
  <si>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</si>
  <si>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</si>
  <si>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</si>
  <si>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</si>
  <si>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</si>
  <si>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</si>
  <si>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</si>
  <si>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</si>
  <si>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</si>
  <si>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</si>
  <si>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</si>
  <si>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</si>
  <si>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</si>
  <si>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</si>
  <si>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</si>
  <si>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</si>
  <si>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</si>
  <si>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</si>
  <si>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</si>
  <si>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</si>
  <si>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</si>
  <si>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</si>
  <si>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</si>
  <si>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</si>
  <si>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</si>
  <si>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</si>
  <si>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</si>
  <si>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</si>
  <si>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</si>
  <si>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</si>
  <si>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</si>
  <si>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</si>
  <si>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</si>
  <si>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</si>
  <si>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</si>
  <si>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</si>
  <si>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</si>
  <si>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</si>
  <si>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</si>
  <si>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</si>
  <si>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</si>
  <si>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</si>
  <si>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</si>
  <si>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</si>
  <si>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</si>
  <si>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</si>
  <si>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</si>
  <si>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</si>
  <si>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</si>
  <si>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</si>
  <si>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</si>
  <si>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</si>
  <si>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</si>
  <si>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</si>
  <si>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</si>
  <si>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</si>
  <si>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</si>
  <si>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</si>
  <si>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</si>
  <si>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</si>
  <si>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</si>
  <si>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</si>
  <si>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</si>
  <si>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</si>
  <si>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</si>
  <si>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</si>
  <si>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</si>
  <si>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</si>
  <si>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</si>
  <si>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</si>
  <si>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</si>
  <si>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</si>
  <si>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</si>
  <si>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</si>
  <si>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</si>
  <si>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</si>
  <si>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</si>
  <si>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</si>
  <si>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</si>
  <si>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</si>
  <si>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</si>
  <si>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</si>
  <si>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</si>
  <si>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</si>
  <si>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</si>
  <si>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</si>
  <si>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</si>
  <si>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</si>
  <si>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</si>
  <si>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</si>
  <si>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</si>
  <si>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</si>
  <si>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</si>
  <si>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</si>
  <si>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</si>
  <si>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</si>
  <si>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</si>
  <si>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</si>
  <si>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</si>
  <si>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</si>
  <si>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</si>
  <si>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</si>
  <si>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</si>
  <si>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</si>
  <si>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</si>
  <si>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</si>
  <si>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</si>
  <si>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</si>
  <si>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</si>
  <si>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</si>
  <si>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</si>
  <si>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</si>
  <si>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</si>
  <si>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</si>
  <si>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</si>
  <si>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</si>
  <si>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</si>
  <si>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</si>
  <si>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</si>
  <si>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</si>
  <si>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</si>
  <si>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</si>
  <si>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</si>
  <si>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</si>
  <si>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</si>
  <si>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</si>
  <si>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</si>
  <si>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</si>
  <si>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</si>
  <si>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</si>
  <si>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</si>
  <si>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</si>
  <si>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</si>
  <si>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</si>
  <si>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</si>
  <si>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</si>
  <si>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</si>
  <si>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</si>
  <si>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</si>
  <si>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</si>
  <si>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</si>
  <si>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</si>
  <si>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</si>
  <si>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</si>
  <si>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</si>
  <si>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</si>
  <si>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</si>
  <si>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</si>
  <si>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</si>
  <si>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</si>
  <si>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</si>
  <si>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</si>
  <si>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</si>
  <si>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</si>
  <si>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</si>
  <si>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</si>
  <si>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</si>
  <si>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</si>
  <si>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</si>
  <si>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</si>
  <si>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</si>
  <si>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</si>
  <si>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</si>
  <si>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</si>
  <si>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</si>
  <si>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</si>
  <si>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</si>
  <si>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</si>
  <si>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</si>
  <si>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</si>
  <si>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</si>
  <si>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</si>
  <si>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</si>
  <si>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</si>
  <si>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</si>
  <si>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</si>
  <si>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</si>
  <si>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</si>
  <si>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</si>
  <si>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</si>
  <si>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</si>
  <si>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</si>
  <si>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</si>
  <si>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</si>
  <si>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</si>
  <si>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</si>
  <si>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</si>
  <si>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</si>
  <si>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</si>
  <si>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</si>
  <si>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</si>
  <si>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</si>
  <si>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</si>
  <si>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</si>
  <si>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</si>
  <si>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</si>
  <si>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</si>
  <si>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</si>
  <si>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</si>
  <si>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</si>
  <si>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</si>
  <si>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</si>
  <si>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</si>
  <si>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</si>
  <si>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</si>
  <si>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</si>
  <si>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</si>
  <si>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</si>
  <si>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</si>
  <si>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</si>
  <si>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</si>
  <si>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</si>
  <si>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</si>
  <si>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</si>
  <si>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</si>
  <si>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</si>
  <si>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</si>
  <si>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</si>
  <si>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</si>
  <si>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</si>
  <si>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</si>
  <si>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</si>
  <si>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</si>
  <si>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</si>
  <si>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</si>
  <si>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</si>
  <si>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</si>
  <si>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</si>
  <si>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</si>
  <si>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</si>
  <si>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</si>
  <si>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</si>
  <si>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</si>
  <si>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</si>
  <si>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</si>
  <si>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</si>
  <si>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</si>
  <si>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</si>
  <si>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</si>
  <si>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</si>
  <si>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</si>
  <si>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</si>
  <si>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</si>
  <si>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</si>
  <si>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</si>
  <si>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</si>
  <si>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</si>
  <si>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</si>
  <si>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</si>
  <si>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</si>
  <si>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</si>
  <si>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</si>
  <si>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</si>
  <si>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</si>
  <si>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</si>
  <si>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</si>
  <si>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</si>
  <si>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</si>
  <si>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</si>
  <si>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</si>
  <si>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</si>
  <si>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</si>
  <si>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</si>
  <si>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</si>
  <si>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</si>
  <si>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</si>
  <si>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</si>
  <si>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</si>
  <si>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</si>
  <si>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</si>
  <si>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</si>
  <si>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</si>
  <si>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</si>
  <si>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</si>
  <si>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</si>
  <si>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</si>
  <si>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</si>
  <si>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</si>
  <si>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</si>
  <si>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</si>
  <si>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</si>
  <si>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</si>
  <si>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</si>
  <si>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</si>
  <si>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</si>
  <si>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</si>
  <si>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</si>
  <si>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</si>
  <si>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</si>
  <si>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</si>
  <si>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</si>
  <si>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</si>
  <si>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</si>
  <si>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</si>
  <si>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</si>
  <si>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</si>
  <si>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</si>
  <si>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</si>
  <si>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</si>
  <si>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</si>
  <si>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</si>
  <si>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</si>
  <si>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</si>
  <si>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</si>
  <si>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</si>
  <si>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</si>
  <si>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</si>
  <si>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</si>
  <si>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</si>
  <si>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</si>
  <si>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</si>
  <si>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</si>
  <si>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</si>
  <si>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</si>
  <si>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</si>
  <si>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</si>
  <si>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</si>
  <si>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</si>
  <si>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</si>
  <si>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</si>
  <si>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</si>
  <si>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</si>
  <si>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</si>
  <si>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</si>
  <si>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</si>
  <si>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</si>
  <si>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</si>
  <si>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</si>
  <si>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</si>
  <si>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</si>
  <si>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</si>
  <si>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</si>
  <si>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</si>
  <si>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</si>
  <si>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</si>
  <si>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</si>
  <si>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</si>
  <si>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</si>
  <si>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</si>
  <si>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</si>
  <si>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</si>
  <si>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</si>
  <si>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</si>
  <si>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</si>
  <si>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</si>
  <si>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</si>
  <si>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</si>
  <si>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</si>
  <si>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</si>
  <si>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</si>
  <si>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</si>
  <si>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</si>
  <si>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</si>
  <si>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</si>
  <si>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</si>
  <si>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</si>
  <si>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</si>
  <si>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</si>
  <si>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</si>
  <si>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</si>
  <si>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</si>
  <si>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</si>
  <si>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</si>
  <si>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</si>
  <si>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</si>
  <si>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</si>
  <si>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</si>
  <si>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</si>
  <si>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</si>
  <si>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</si>
  <si>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</si>
  <si>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</si>
  <si>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</si>
  <si>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</si>
  <si>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</si>
  <si>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</si>
  <si>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</si>
  <si>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</si>
  <si>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</si>
  <si>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</si>
  <si>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</si>
  <si>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</si>
  <si>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</si>
  <si>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</si>
  <si>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</si>
  <si>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</si>
  <si>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</si>
  <si>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</si>
  <si>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</si>
  <si>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</si>
  <si>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</si>
  <si>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</si>
  <si>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</si>
  <si>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</si>
  <si>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</si>
  <si>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</si>
  <si>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</si>
  <si>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</si>
  <si>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</si>
  <si>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</si>
  <si>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</si>
  <si>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</si>
  <si>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</si>
  <si>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</si>
  <si>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</si>
  <si>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</si>
  <si>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</si>
  <si>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</si>
  <si>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</si>
  <si>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</si>
  <si>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</si>
  <si>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</si>
  <si>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</si>
  <si>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</si>
  <si>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</si>
  <si>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</si>
  <si>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</si>
  <si>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</si>
  <si>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</si>
  <si>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</si>
  <si>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</si>
  <si>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</si>
  <si>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</si>
  <si>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</si>
  <si>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</si>
  <si>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</si>
  <si>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</si>
  <si>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</si>
  <si>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</si>
  <si>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</si>
  <si>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</si>
  <si>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</si>
  <si>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</si>
  <si>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</si>
  <si>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</si>
  <si>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</si>
  <si>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</si>
  <si>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</si>
  <si>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</si>
  <si>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</si>
  <si>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</si>
  <si>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</si>
  <si>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</si>
  <si>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</si>
  <si>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</si>
  <si>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</si>
  <si>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</si>
  <si>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</si>
  <si>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</si>
  <si>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</si>
  <si>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</si>
  <si>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</si>
  <si>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</si>
  <si>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</si>
  <si>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</si>
  <si>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</si>
  <si>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</si>
  <si>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</si>
  <si>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</si>
  <si>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</si>
  <si>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</si>
  <si>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</si>
  <si>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</si>
  <si>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</si>
  <si>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</si>
  <si>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</si>
  <si>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</si>
  <si>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</si>
  <si>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</si>
  <si>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</si>
  <si>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</si>
  <si>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</si>
  <si>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</si>
  <si>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</si>
  <si>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</si>
  <si>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</si>
  <si>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</si>
  <si>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</si>
  <si>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</si>
  <si>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</si>
  <si>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</si>
  <si>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</si>
  <si>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</si>
  <si>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</si>
  <si>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</si>
  <si>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</si>
  <si>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</si>
  <si>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</si>
  <si>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</si>
  <si>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</si>
  <si>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</si>
  <si>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</si>
  <si>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</si>
  <si>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</si>
  <si>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</si>
  <si>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</si>
  <si>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</si>
  <si>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</si>
  <si>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</si>
  <si>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</si>
  <si>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</si>
  <si>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</si>
  <si>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</si>
  <si>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</si>
  <si>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</si>
  <si>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</si>
  <si>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</si>
  <si>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</si>
  <si>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</si>
  <si>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</si>
  <si>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</si>
  <si>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</si>
  <si>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</si>
  <si>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</si>
  <si>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</si>
  <si>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</si>
  <si>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</si>
  <si>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</si>
  <si>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</si>
  <si>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</si>
  <si>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</si>
  <si>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</si>
  <si>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</si>
  <si>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</si>
  <si>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</si>
  <si>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</si>
  <si>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</si>
  <si>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</si>
  <si>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</si>
  <si>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</si>
  <si>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</si>
  <si>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</si>
  <si>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</si>
  <si>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</si>
  <si>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</si>
  <si>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</si>
  <si>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</si>
  <si>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</si>
  <si>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</si>
  <si>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</si>
  <si>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</si>
  <si>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</si>
  <si>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</si>
  <si>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</si>
  <si>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</si>
  <si>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</si>
  <si>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</si>
  <si>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</si>
  <si>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</si>
  <si>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</si>
  <si>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</si>
  <si>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</si>
  <si>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</si>
  <si>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</si>
  <si>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</si>
  <si>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</si>
  <si>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</si>
  <si>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</si>
  <si>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</si>
  <si>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</si>
  <si>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</si>
  <si>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</si>
  <si>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</si>
  <si>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</si>
  <si>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</si>
  <si>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</si>
  <si>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</si>
  <si>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</si>
  <si>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</si>
  <si>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</si>
  <si>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</si>
  <si>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</si>
  <si>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</si>
  <si>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</si>
  <si>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</si>
  <si>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</si>
  <si>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</si>
  <si>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</si>
  <si>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</si>
  <si>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</si>
  <si>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</si>
  <si>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</si>
  <si>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</si>
  <si>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</si>
  <si>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</si>
  <si>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</si>
  <si>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</si>
  <si>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</si>
  <si>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</si>
  <si>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</si>
  <si>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</si>
  <si>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</si>
  <si>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</si>
  <si>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</si>
  <si>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</si>
  <si>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</si>
  <si>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</si>
  <si>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</si>
  <si>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</si>
  <si>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</si>
  <si>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</si>
  <si>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</si>
  <si>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</si>
  <si>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</si>
  <si>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</si>
  <si>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</si>
  <si>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</si>
  <si>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</si>
  <si>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</si>
  <si>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</si>
  <si>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</si>
  <si>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</si>
  <si>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</si>
  <si>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</si>
  <si>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</si>
  <si>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</si>
  <si>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</si>
  <si>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</si>
  <si>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</si>
  <si>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</si>
  <si>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</si>
  <si>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</si>
  <si>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</si>
  <si>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</si>
  <si>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</si>
  <si>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</si>
  <si>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</si>
  <si>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</si>
  <si>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</si>
  <si>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</si>
  <si>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</si>
  <si>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</si>
  <si>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</si>
  <si>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</si>
  <si>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</si>
  <si>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</si>
  <si>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</si>
  <si>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</si>
  <si>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</si>
  <si>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</si>
  <si>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</si>
  <si>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</si>
  <si>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</si>
  <si>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</si>
  <si>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</si>
  <si>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</si>
  <si>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</si>
  <si>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</si>
  <si>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</si>
  <si>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</si>
  <si>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</si>
  <si>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</si>
  <si>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</si>
  <si>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</si>
  <si>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</si>
  <si>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</si>
  <si>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</si>
  <si>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</si>
  <si>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</si>
  <si>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</si>
  <si>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</si>
  <si>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</si>
  <si>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</si>
  <si>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</si>
  <si>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</si>
  <si>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</si>
  <si>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</si>
  <si>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</si>
  <si>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</si>
  <si>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</si>
  <si>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</si>
  <si>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</si>
  <si>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</si>
  <si>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</si>
  <si>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</si>
  <si>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</si>
  <si>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</si>
  <si>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</si>
  <si>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</si>
  <si>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</si>
  <si>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</si>
  <si>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</si>
  <si>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</si>
  <si>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</si>
  <si>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</si>
  <si>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</si>
  <si>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</si>
  <si>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</si>
  <si>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</si>
  <si>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</si>
  <si>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</si>
  <si>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</si>
  <si>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</si>
  <si>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</si>
  <si>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</si>
  <si>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</si>
  <si>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</si>
  <si>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</si>
  <si>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</si>
  <si>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</si>
  <si>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</si>
  <si>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</si>
  <si>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</si>
  <si>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</si>
  <si>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</si>
  <si>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</si>
  <si>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</si>
  <si>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</si>
  <si>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</si>
  <si>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</si>
  <si>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</si>
  <si>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</si>
  <si>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</si>
  <si>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</si>
  <si>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</si>
  <si>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</si>
  <si>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</si>
  <si>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</si>
  <si>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</si>
  <si>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</si>
  <si>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</si>
  <si>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</si>
  <si>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</si>
  <si>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</si>
  <si>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</si>
  <si>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</si>
  <si>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</si>
  <si>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</si>
  <si>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</si>
  <si>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</si>
  <si>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</si>
  <si>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</si>
  <si>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</si>
  <si>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</si>
  <si>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</si>
  <si>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</si>
  <si>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</si>
  <si>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</si>
  <si>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</si>
  <si>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</si>
  <si>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</si>
  <si>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</si>
  <si>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</si>
  <si>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</si>
  <si>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</si>
  <si>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</si>
  <si>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</si>
  <si>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</si>
  <si>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</si>
  <si>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</si>
  <si>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</si>
  <si>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</si>
  <si>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</si>
  <si>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</si>
  <si>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</si>
  <si>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</si>
  <si>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</si>
  <si>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</si>
  <si>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</si>
  <si>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</si>
  <si>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</si>
  <si>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</si>
  <si>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</si>
  <si>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</si>
  <si>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</si>
  <si>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</si>
  <si>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</si>
  <si>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</si>
  <si>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</si>
  <si>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</si>
  <si>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</si>
  <si>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</si>
  <si>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</si>
  <si>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</si>
  <si>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</si>
  <si>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</si>
  <si>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</si>
  <si>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</si>
  <si>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</si>
  <si>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</si>
  <si>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</si>
  <si>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</si>
  <si>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</si>
  <si>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</si>
  <si>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</si>
  <si>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</si>
  <si>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</si>
  <si>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</si>
  <si>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</si>
  <si>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</si>
  <si>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</si>
  <si>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</si>
  <si>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</si>
  <si>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</si>
  <si>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</si>
  <si>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</si>
  <si>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</si>
  <si>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</si>
  <si>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</si>
  <si>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</si>
  <si>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</si>
  <si>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</si>
  <si>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</si>
  <si>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</si>
  <si>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</si>
  <si>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</si>
  <si>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</si>
  <si>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</si>
  <si>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</si>
  <si>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</si>
  <si>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</si>
  <si>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</si>
  <si>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</si>
  <si>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</si>
  <si>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</si>
  <si>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</si>
  <si>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</si>
  <si>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</si>
  <si>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</si>
  <si>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</si>
  <si>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</si>
  <si>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</si>
  <si>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</si>
  <si>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</si>
  <si>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</si>
  <si>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</si>
  <si>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</si>
  <si>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</si>
  <si>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</si>
  <si>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</si>
  <si>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</si>
  <si>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</si>
  <si>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</si>
  <si>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</si>
  <si>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</si>
  <si>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</si>
  <si>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</si>
  <si>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</si>
  <si>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</si>
  <si>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</si>
  <si>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</si>
  <si>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</si>
  <si>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</si>
  <si>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</si>
  <si>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</si>
  <si>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</si>
  <si>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</si>
  <si>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</si>
  <si>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</si>
  <si>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</si>
  <si>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</si>
  <si>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</si>
  <si>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</si>
  <si>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</si>
  <si>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</si>
  <si>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</si>
  <si>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</si>
  <si>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</si>
  <si>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</si>
  <si>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</si>
  <si>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</si>
  <si>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</si>
  <si>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</si>
  <si>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</si>
  <si>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</si>
  <si>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</si>
  <si>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</si>
  <si>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</si>
  <si>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</si>
  <si>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</si>
  <si>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</si>
  <si>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</si>
  <si>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</si>
  <si>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</si>
  <si>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</si>
  <si>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</si>
  <si>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</si>
  <si>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</si>
  <si>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</si>
  <si>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</si>
  <si>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</si>
  <si>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</si>
  <si>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</si>
  <si>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</si>
  <si>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</si>
  <si>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</si>
  <si>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</si>
  <si>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</si>
  <si>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</si>
  <si>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</si>
  <si>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</si>
  <si>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</si>
  <si>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</si>
  <si>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</si>
  <si>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</si>
  <si>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</si>
  <si>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</si>
  <si>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</si>
  <si>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</si>
  <si>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</si>
  <si>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</si>
  <si>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</si>
  <si>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</si>
  <si>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</si>
  <si>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</si>
  <si>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</si>
  <si>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</si>
  <si>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</si>
  <si>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</si>
  <si>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</si>
  <si>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</si>
  <si>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</si>
  <si>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</si>
  <si>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</si>
  <si>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</si>
  <si>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</si>
  <si>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</si>
  <si>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</si>
  <si>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</si>
  <si>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</si>
  <si>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</si>
  <si>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</si>
  <si>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</si>
  <si>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</si>
  <si>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</si>
  <si>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</si>
  <si>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</si>
  <si>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</si>
  <si>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</si>
  <si>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</si>
  <si>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</si>
  <si>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</si>
  <si>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</si>
  <si>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</si>
  <si>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</si>
  <si>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</si>
  <si>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</si>
  <si>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</si>
  <si>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</si>
  <si>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</si>
  <si>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</si>
  <si>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</si>
  <si>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</si>
  <si>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</si>
  <si>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</si>
  <si>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</si>
  <si>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</si>
  <si>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</si>
  <si>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</si>
  <si>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</si>
  <si>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</si>
  <si>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</si>
  <si>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</si>
  <si>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</si>
  <si>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</si>
  <si>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</si>
  <si>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</si>
  <si>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</si>
  <si>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</si>
  <si>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</si>
  <si>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</si>
  <si>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</si>
  <si>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</si>
  <si>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</si>
  <si>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</si>
  <si>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</si>
  <si>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</si>
  <si>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</si>
  <si>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</si>
  <si>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</si>
  <si>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</si>
  <si>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</si>
  <si>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</si>
  <si>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</si>
  <si>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</si>
  <si>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</si>
  <si>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</si>
  <si>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</si>
  <si>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</si>
  <si>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</si>
  <si>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</si>
  <si>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</si>
  <si>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</si>
  <si>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</si>
  <si>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</si>
  <si>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</si>
  <si>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</si>
  <si>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</si>
  <si>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</si>
  <si>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</si>
  <si>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</si>
  <si>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</si>
  <si>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</si>
  <si>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</si>
  <si>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</si>
  <si>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</si>
  <si>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</si>
  <si>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</si>
  <si>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</si>
  <si>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</si>
  <si>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</si>
  <si>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</si>
  <si>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</si>
  <si>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</si>
  <si>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</si>
  <si>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</si>
  <si>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</si>
  <si>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</si>
  <si>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</si>
  <si>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</si>
  <si>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</si>
  <si>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</si>
  <si>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</si>
  <si>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</si>
  <si>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</si>
  <si>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</si>
  <si>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</si>
  <si>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</si>
  <si>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</si>
  <si>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</si>
  <si>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</si>
  <si>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</si>
  <si>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</si>
  <si>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</si>
  <si>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</si>
  <si>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</si>
  <si>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</si>
  <si>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</si>
  <si>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</si>
  <si>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</si>
  <si>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</si>
  <si>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</si>
  <si>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</si>
  <si>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</si>
  <si>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</si>
  <si>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</si>
  <si>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</si>
  <si>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</si>
  <si>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</si>
  <si>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</si>
  <si>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</si>
  <si>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</si>
  <si>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</si>
  <si>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</si>
  <si>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</si>
  <si>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</si>
  <si>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</si>
  <si>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</si>
  <si>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</si>
  <si>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</si>
  <si>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</si>
  <si>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</si>
  <si>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</si>
  <si>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</si>
  <si>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</si>
  <si>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</si>
  <si>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</si>
  <si>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</si>
  <si>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</si>
  <si>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</si>
  <si>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</si>
  <si>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</si>
  <si>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</si>
  <si>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</si>
  <si>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</si>
  <si>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</si>
  <si>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</si>
  <si>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</si>
  <si>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</si>
  <si>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</si>
  <si>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</si>
  <si>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</si>
  <si>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</si>
  <si>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</si>
  <si>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</si>
  <si>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</si>
  <si>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</si>
  <si>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</si>
  <si>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</si>
  <si>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</si>
  <si>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</si>
  <si>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</si>
  <si>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</si>
  <si>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</si>
  <si>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</si>
  <si>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</si>
  <si>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</si>
  <si>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</si>
  <si>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</si>
  <si>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</si>
  <si>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</si>
  <si>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</si>
  <si>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</si>
  <si>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</si>
  <si>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</si>
  <si>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</si>
  <si>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</si>
  <si>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</si>
  <si>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</si>
  <si>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</si>
  <si>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</si>
  <si>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</si>
  <si>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</si>
  <si>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</si>
  <si>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</si>
  <si>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</si>
  <si>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</si>
  <si>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</si>
  <si>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</si>
  <si>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</si>
  <si>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</si>
  <si>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</si>
  <si>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</si>
  <si>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</si>
  <si>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</si>
  <si>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</si>
  <si>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</si>
  <si>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</si>
  <si>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</si>
  <si>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</si>
  <si>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</si>
  <si>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</si>
  <si>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</si>
  <si>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</si>
  <si>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</si>
  <si>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</si>
  <si>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</si>
  <si>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</si>
  <si>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</si>
  <si>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</si>
  <si>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</si>
  <si>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</si>
  <si>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</si>
  <si>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</si>
  <si>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</si>
  <si>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</si>
  <si>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</si>
  <si>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</si>
  <si>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</si>
  <si>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</si>
  <si>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</si>
  <si>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</si>
  <si>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</si>
  <si>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</si>
  <si>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</si>
  <si>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</si>
  <si>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</si>
  <si>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</si>
  <si>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</si>
  <si>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</si>
  <si>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</si>
  <si>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</si>
  <si>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</si>
  <si>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</si>
  <si>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</si>
  <si>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</si>
  <si>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</si>
  <si>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</si>
  <si>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</si>
  <si>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</si>
  <si>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</si>
  <si>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</si>
  <si>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</si>
  <si>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</si>
  <si>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</si>
  <si>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</si>
  <si>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</si>
  <si>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</si>
  <si>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</si>
  <si>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</si>
  <si>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</si>
  <si>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</si>
  <si>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</si>
  <si>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</si>
  <si>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</si>
  <si>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</si>
  <si>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</si>
  <si>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</si>
  <si>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</si>
  <si>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</si>
  <si>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</si>
  <si>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</si>
  <si>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</si>
  <si>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</si>
  <si>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</si>
  <si>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</si>
  <si>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</si>
  <si>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</si>
  <si>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</si>
  <si>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</si>
  <si>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</si>
  <si>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</si>
  <si>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</si>
  <si>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</si>
  <si>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</si>
  <si>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</si>
  <si>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</si>
  <si>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</si>
  <si>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</si>
  <si>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</si>
  <si>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</si>
  <si>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</si>
  <si>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</si>
  <si>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</si>
  <si>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</si>
  <si>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</si>
  <si>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</si>
  <si>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</si>
  <si>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</si>
  <si>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</si>
  <si>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</si>
  <si>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</si>
  <si>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</si>
  <si>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</si>
  <si>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</si>
  <si>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</si>
  <si>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</si>
  <si>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</si>
  <si>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</si>
  <si>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</si>
  <si>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</si>
  <si>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</si>
  <si>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</si>
  <si>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</si>
  <si>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</si>
  <si>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</si>
  <si>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</si>
  <si>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</si>
  <si>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</si>
  <si>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</si>
  <si>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</si>
  <si>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</si>
  <si>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</si>
  <si>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</si>
  <si>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</si>
  <si>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</si>
  <si>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</si>
  <si>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</si>
  <si>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</si>
  <si>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</si>
  <si>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</si>
  <si>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</si>
  <si>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</si>
  <si>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</si>
  <si>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</si>
  <si>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</si>
  <si>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</si>
  <si>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</si>
  <si>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</si>
  <si>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</si>
  <si>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</si>
  <si>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</si>
  <si>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</si>
  <si>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</si>
  <si>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</si>
  <si>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</si>
  <si>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</si>
  <si>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</si>
  <si>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</si>
  <si>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</si>
  <si>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</si>
  <si>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</si>
  <si>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</si>
  <si>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</si>
  <si>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</si>
  <si>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</si>
  <si>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</si>
  <si>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</si>
  <si>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</si>
  <si>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</si>
  <si>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</si>
  <si>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</si>
  <si>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</si>
  <si>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</si>
  <si>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</si>
  <si>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</si>
  <si>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</si>
  <si>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</si>
  <si>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</si>
  <si>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</si>
  <si>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</si>
  <si>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</si>
  <si>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</si>
  <si>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</si>
  <si>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</si>
  <si>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</si>
  <si>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</si>
  <si>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</si>
  <si>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</si>
  <si>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</si>
  <si>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</si>
  <si>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</si>
  <si>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</si>
  <si>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</si>
  <si>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</si>
  <si>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</si>
  <si>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</si>
  <si>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</si>
  <si>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</si>
  <si>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</si>
  <si>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</si>
  <si>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</si>
  <si>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</si>
  <si>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</si>
  <si>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</si>
  <si>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</si>
  <si>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</si>
  <si>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</si>
  <si>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</si>
  <si>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</si>
  <si>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</si>
  <si>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</si>
  <si>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</si>
  <si>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</si>
  <si>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</si>
  <si>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</si>
  <si>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</si>
  <si>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</si>
  <si>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</si>
  <si>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</si>
  <si>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</si>
  <si>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</si>
  <si>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</si>
  <si>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</si>
  <si>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</si>
  <si>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</si>
  <si>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</si>
  <si>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</si>
  <si>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</si>
  <si>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</si>
  <si>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</si>
  <si>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</si>
  <si>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</si>
  <si>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</si>
  <si>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</si>
  <si>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</si>
  <si>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</si>
  <si>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</si>
  <si>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</si>
  <si>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</si>
  <si>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</si>
  <si>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</si>
  <si>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</si>
  <si>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</si>
  <si>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</si>
  <si>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</si>
  <si>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</si>
  <si>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</si>
  <si>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</si>
  <si>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</si>
  <si>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</si>
  <si>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</si>
  <si>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</si>
  <si>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</si>
  <si>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</si>
  <si>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</si>
  <si>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</si>
  <si>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</si>
  <si>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</si>
  <si>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</si>
  <si>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</si>
  <si>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</si>
  <si>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</si>
  <si>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</si>
  <si>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</si>
  <si>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</si>
  <si>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</si>
  <si>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</si>
  <si>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</si>
  <si>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</si>
  <si>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</si>
  <si>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</si>
  <si>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</si>
  <si>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</si>
  <si>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</si>
  <si>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</si>
  <si>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</si>
  <si>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</si>
  <si>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</si>
  <si>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</si>
  <si>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</si>
  <si>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</si>
  <si>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</si>
  <si>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</si>
  <si>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</si>
  <si>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</si>
  <si>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</si>
  <si>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</si>
  <si>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</si>
  <si>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</si>
  <si>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</si>
  <si>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</si>
  <si>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</si>
  <si>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</si>
  <si>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</si>
  <si>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</si>
  <si>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</si>
  <si>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</si>
  <si>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</si>
  <si>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</si>
  <si>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</si>
  <si>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</si>
  <si>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</si>
  <si>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</si>
  <si>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</si>
  <si>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</si>
  <si>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</si>
  <si>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</si>
  <si>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</si>
  <si>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</si>
  <si>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</si>
  <si>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</si>
  <si>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</si>
  <si>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</si>
  <si>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</si>
  <si>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</si>
  <si>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</si>
  <si>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</si>
  <si>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</si>
  <si>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</si>
  <si>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</si>
  <si>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</si>
  <si>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</si>
  <si>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</si>
  <si>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</si>
  <si>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</si>
  <si>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</si>
  <si>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</si>
  <si>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</si>
  <si>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</si>
  <si>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</si>
  <si>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</si>
  <si>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</si>
  <si>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</si>
  <si>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</si>
  <si>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</si>
  <si>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</si>
  <si>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</si>
  <si>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</si>
  <si>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</si>
  <si>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</si>
  <si>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</si>
  <si>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</si>
  <si>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</si>
  <si>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</si>
  <si>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</si>
  <si>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</si>
  <si>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</si>
  <si>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</si>
  <si>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</si>
  <si>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</si>
  <si>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</si>
  <si>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</si>
  <si>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</si>
  <si>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</si>
  <si>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</si>
  <si>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</si>
  <si>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</si>
  <si>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</si>
  <si>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</si>
  <si>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</si>
  <si>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</si>
  <si>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</si>
  <si>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</si>
  <si>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</si>
  <si>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</si>
  <si>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</si>
  <si>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</si>
  <si>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</si>
  <si>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</si>
  <si>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</si>
  <si>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</si>
  <si>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</si>
  <si>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</si>
  <si>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</si>
  <si>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</si>
  <si>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</si>
  <si>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</si>
  <si>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</si>
  <si>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</si>
  <si>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</si>
  <si>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</si>
  <si>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</si>
  <si>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</si>
  <si>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</si>
  <si>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</si>
  <si>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</si>
  <si>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</si>
  <si>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</si>
  <si>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</si>
  <si>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</si>
  <si>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</si>
  <si>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</si>
  <si>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</si>
  <si>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</si>
  <si>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</si>
  <si>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</si>
  <si>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</si>
  <si>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</si>
  <si>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</si>
  <si>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</si>
  <si>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</si>
  <si>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</si>
  <si>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</si>
  <si>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</si>
  <si>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</si>
  <si>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</si>
  <si>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</si>
  <si>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</si>
  <si>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</si>
  <si>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</si>
  <si>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</si>
  <si>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</si>
  <si>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</si>
  <si>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</si>
  <si>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</si>
  <si>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</si>
  <si>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</si>
  <si>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</si>
  <si>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</si>
  <si>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</si>
  <si>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</si>
  <si>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</si>
  <si>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</si>
  <si>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</si>
  <si>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</si>
  <si>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</si>
  <si>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</si>
  <si>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</si>
  <si>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</si>
  <si>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</si>
  <si>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</si>
  <si>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</si>
  <si>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</si>
  <si>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</si>
  <si>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</si>
  <si>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</si>
  <si>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</si>
  <si>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</si>
  <si>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</si>
  <si>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</si>
  <si>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</si>
  <si>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</si>
  <si>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</si>
  <si>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</si>
  <si>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</si>
  <si>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</si>
  <si>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</si>
  <si>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</si>
  <si>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</si>
  <si>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</si>
  <si>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</si>
  <si>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</si>
  <si>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</si>
  <si>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</si>
  <si>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</si>
  <si>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</si>
  <si>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</si>
  <si>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</si>
  <si>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</si>
  <si>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</si>
  <si>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</si>
  <si>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</si>
  <si>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</si>
  <si>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</si>
  <si>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</si>
  <si>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</si>
  <si>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</si>
  <si>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</si>
  <si>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</si>
  <si>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</si>
  <si>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</si>
  <si>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</si>
  <si>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</si>
  <si>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</si>
  <si>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</si>
  <si>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</si>
  <si>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</si>
  <si>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</si>
  <si>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</si>
  <si>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</si>
  <si>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</si>
  <si>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</si>
  <si>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</si>
  <si>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</si>
  <si>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</si>
  <si>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</si>
  <si>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</si>
  <si>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</si>
  <si>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</si>
  <si>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</si>
  <si>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</si>
  <si>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</si>
  <si>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</si>
  <si>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</si>
  <si>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</si>
  <si>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</si>
  <si>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</si>
  <si>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</si>
  <si>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</si>
  <si>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</si>
  <si>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</si>
  <si>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</si>
  <si>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</si>
  <si>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</si>
  <si>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</si>
  <si>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</si>
  <si>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</si>
  <si>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</si>
  <si>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</si>
  <si>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</si>
  <si>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</si>
  <si>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</si>
  <si>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</si>
  <si>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</si>
  <si>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</si>
  <si>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</si>
  <si>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</si>
  <si>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</si>
  <si>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</si>
  <si>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</si>
  <si>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</si>
  <si>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</si>
  <si>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</si>
  <si>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</si>
  <si>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</si>
  <si>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</si>
  <si>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</si>
  <si>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</si>
  <si>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</si>
  <si>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</si>
  <si>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</si>
  <si>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</si>
  <si>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</si>
  <si>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</si>
  <si>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</si>
  <si>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</si>
  <si>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</si>
  <si>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</si>
  <si>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</si>
  <si>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</si>
  <si>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</si>
  <si>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</si>
  <si>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</si>
  <si>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</si>
  <si>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</si>
  <si>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</si>
  <si>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</si>
  <si>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</si>
  <si>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</si>
  <si>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</si>
  <si>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</si>
  <si>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</si>
  <si>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</si>
  <si>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</si>
  <si>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</si>
  <si>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</si>
  <si>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</si>
  <si>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</si>
  <si>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</si>
  <si>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</si>
  <si>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</si>
  <si>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</si>
  <si>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</si>
  <si>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</si>
  <si>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</si>
  <si>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</si>
  <si>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</si>
  <si>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</si>
  <si>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</si>
  <si>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</si>
  <si>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</si>
  <si>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</si>
  <si>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</si>
  <si>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</si>
  <si>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</si>
  <si>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</si>
  <si>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</si>
  <si>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</si>
  <si>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</si>
  <si>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</si>
  <si>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</si>
  <si>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</si>
  <si>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</si>
  <si>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</si>
  <si>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</si>
  <si>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</si>
  <si>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</si>
  <si>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</si>
  <si>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</si>
  <si>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</si>
  <si>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</si>
  <si>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</si>
  <si>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</si>
  <si>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</si>
  <si>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</si>
  <si>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</si>
  <si>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</si>
  <si>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</si>
  <si>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</si>
  <si>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</si>
  <si>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</si>
  <si>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</si>
  <si>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</si>
  <si>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</si>
  <si>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</si>
  <si>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</si>
  <si>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</si>
  <si>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</si>
  <si>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</si>
  <si>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</si>
  <si>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</si>
  <si>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</si>
  <si>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</si>
  <si>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</si>
  <si>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</si>
  <si>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</si>
  <si>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</si>
  <si>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</si>
  <si>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</si>
  <si>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</si>
  <si>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</si>
  <si>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</si>
  <si>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</si>
  <si>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</si>
  <si>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</si>
  <si>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</si>
  <si>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</si>
  <si>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</si>
  <si>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</si>
  <si>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</si>
  <si>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</si>
  <si>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</si>
  <si>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</si>
  <si>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</si>
  <si>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</si>
  <si>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</si>
  <si>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</si>
  <si>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</si>
  <si>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</si>
  <si>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</si>
  <si>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</si>
  <si>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</si>
  <si>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</si>
  <si>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</si>
  <si>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</si>
  <si>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</si>
  <si>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</si>
  <si>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</si>
  <si>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</si>
  <si>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</si>
  <si>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</si>
  <si>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</si>
  <si>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</si>
  <si>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</si>
  <si>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</si>
  <si>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</si>
  <si>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</si>
  <si>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</si>
  <si>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</si>
  <si>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</si>
  <si>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</si>
  <si>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</si>
  <si>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</si>
  <si>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</si>
  <si>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</si>
  <si>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</si>
  <si>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</si>
  <si>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</si>
  <si>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</si>
  <si>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</si>
  <si>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</si>
  <si>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</si>
  <si>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</si>
  <si>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</si>
  <si>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</si>
  <si>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</si>
  <si>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</si>
  <si>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</si>
  <si>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</si>
  <si>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</si>
  <si>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</si>
  <si>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</si>
  <si>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</si>
  <si>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</si>
  <si>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</si>
  <si>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</si>
  <si>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</si>
  <si>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</si>
  <si>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</si>
  <si>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</si>
  <si>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</si>
  <si>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</si>
  <si>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</si>
  <si>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</si>
  <si>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</si>
  <si>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</si>
  <si>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</si>
  <si>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</si>
  <si>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</si>
  <si>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</si>
  <si>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</si>
  <si>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</si>
  <si>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</si>
  <si>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</si>
  <si>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</si>
  <si>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</si>
  <si>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</si>
  <si>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</si>
  <si>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</si>
  <si>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</si>
  <si>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</si>
  <si>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</si>
  <si>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</si>
  <si>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</si>
  <si>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</si>
  <si>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</si>
  <si>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</si>
  <si>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</si>
  <si>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</si>
  <si>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</si>
  <si>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</si>
  <si>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</si>
  <si>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</si>
  <si>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</si>
  <si>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</si>
  <si>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</si>
  <si>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</si>
  <si>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</si>
  <si>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</si>
  <si>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</si>
  <si>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</si>
  <si>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</si>
  <si>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</si>
  <si>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</si>
  <si>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</si>
  <si>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</si>
  <si>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</si>
  <si>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</si>
  <si>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</si>
  <si>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</si>
  <si>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</si>
  <si>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</si>
  <si>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</si>
  <si>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</si>
  <si>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</si>
  <si>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</si>
  <si>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</si>
  <si>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</si>
  <si>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</si>
  <si>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</si>
  <si>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</si>
  <si>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</si>
  <si>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</si>
  <si>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</si>
  <si>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</si>
  <si>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</si>
  <si>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</si>
  <si>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</si>
  <si>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</si>
  <si>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</si>
  <si>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</si>
  <si>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</si>
  <si>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</si>
  <si>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</si>
  <si>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</si>
  <si>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</si>
  <si>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</si>
  <si>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</si>
  <si>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</si>
  <si>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</si>
  <si>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</si>
  <si>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</si>
  <si>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</si>
  <si>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</si>
  <si>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</si>
  <si>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</si>
  <si>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</si>
  <si>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</si>
  <si>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</si>
  <si>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</si>
  <si>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</si>
  <si>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</si>
  <si>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</si>
  <si>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</si>
  <si>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</si>
  <si>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</si>
  <si>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</si>
  <si>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</si>
  <si>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</si>
  <si>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</si>
  <si>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</si>
  <si>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</si>
  <si>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</si>
  <si>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</si>
  <si>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</si>
  <si>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</si>
  <si>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</si>
  <si>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</si>
  <si>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</si>
  <si>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</si>
  <si>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</si>
  <si>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</si>
  <si>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</si>
  <si>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</si>
  <si>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</si>
  <si>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</si>
  <si>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</si>
  <si>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</si>
  <si>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</si>
  <si>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</si>
  <si>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</si>
  <si>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</si>
  <si>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</si>
  <si>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</si>
  <si>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</si>
  <si>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</si>
  <si>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</si>
  <si>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</si>
  <si>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</si>
  <si>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</si>
  <si>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</si>
  <si>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</si>
  <si>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</si>
  <si>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</si>
  <si>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</si>
  <si>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</si>
  <si>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</si>
  <si>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</si>
  <si>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</si>
  <si>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</si>
  <si>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</si>
  <si>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</si>
  <si>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</si>
  <si>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</si>
  <si>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</si>
  <si>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</si>
  <si>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</si>
  <si>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</si>
  <si>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</si>
  <si>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</si>
  <si>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</si>
  <si>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</si>
  <si>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</si>
  <si>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</si>
  <si>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</si>
  <si>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</si>
  <si>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</si>
  <si>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</si>
  <si>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</si>
  <si>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</si>
  <si>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</si>
  <si>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</si>
  <si>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</si>
  <si>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</si>
  <si>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</si>
  <si>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</si>
  <si>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</si>
  <si>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</si>
  <si>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</si>
  <si>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</si>
  <si>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</si>
  <si>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</si>
  <si>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</si>
  <si>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</si>
  <si>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</si>
  <si>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</si>
  <si>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</si>
  <si>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</si>
  <si>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</si>
  <si>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</si>
  <si>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</si>
  <si>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</si>
  <si>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</si>
  <si>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</si>
  <si>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</si>
  <si>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</si>
  <si>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</si>
  <si>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</si>
  <si>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</si>
  <si>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</si>
  <si>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</si>
  <si>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</si>
  <si>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</si>
  <si>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</si>
  <si>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</si>
  <si>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</si>
  <si>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</si>
  <si>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</si>
  <si>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</si>
  <si>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</si>
  <si>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</si>
  <si>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</si>
  <si>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</si>
  <si>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</si>
  <si>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</si>
  <si>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</si>
  <si>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</si>
  <si>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</si>
  <si>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</si>
  <si>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</si>
  <si>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</si>
  <si>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</si>
  <si>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</si>
  <si>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</si>
  <si>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</si>
  <si>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</si>
  <si>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</si>
  <si>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</si>
  <si>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</si>
  <si>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</si>
  <si>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</si>
  <si>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</si>
  <si>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</si>
  <si>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</si>
  <si>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</si>
  <si>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</si>
  <si>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</si>
  <si>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</si>
  <si>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</si>
  <si>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</si>
  <si>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</si>
  <si>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</si>
  <si>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</si>
  <si>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</si>
  <si>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</si>
  <si>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</si>
  <si>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</si>
  <si>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</si>
  <si>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</si>
  <si>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</si>
  <si>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</si>
  <si>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</si>
  <si>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</si>
  <si>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</si>
  <si>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</si>
  <si>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</si>
  <si>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</si>
  <si>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</si>
  <si>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</si>
  <si>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</si>
  <si>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</si>
  <si>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</si>
  <si>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</si>
  <si>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</si>
  <si>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</si>
  <si>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</si>
  <si>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</si>
  <si>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</si>
  <si>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</si>
  <si>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</si>
  <si>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</si>
  <si>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</si>
  <si>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</si>
  <si>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</si>
  <si>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</si>
  <si>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</si>
  <si>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</si>
  <si>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</si>
  <si>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</si>
  <si>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</si>
  <si>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</si>
  <si>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</si>
  <si>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</si>
  <si>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</si>
  <si>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</si>
  <si>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</si>
  <si>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</si>
  <si>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</si>
  <si>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</si>
  <si>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</si>
  <si>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</si>
  <si>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</si>
  <si>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</si>
  <si>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</si>
  <si>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</si>
  <si>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</si>
  <si>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</si>
  <si>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</si>
  <si>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</si>
  <si>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</si>
  <si>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</si>
  <si>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</si>
  <si>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</si>
  <si>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</si>
  <si>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</si>
  <si>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</si>
  <si>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</si>
  <si>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</si>
  <si>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</si>
  <si>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</si>
  <si>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</si>
  <si>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</si>
  <si>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</si>
  <si>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</si>
  <si>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</si>
  <si>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</si>
  <si>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</si>
  <si>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</si>
  <si>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</si>
  <si>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</si>
  <si>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</si>
  <si>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</si>
  <si>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</si>
  <si>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</si>
  <si>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</si>
  <si>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</si>
  <si>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</si>
  <si>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</si>
  <si>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</si>
  <si>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</si>
  <si>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</si>
  <si>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</si>
  <si>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</si>
  <si>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</si>
  <si>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</si>
  <si>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</si>
  <si>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</si>
  <si>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</si>
  <si>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</si>
  <si>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</si>
  <si>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</si>
  <si>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</si>
  <si>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</si>
  <si>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</si>
  <si>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</si>
  <si>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</si>
  <si>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</si>
  <si>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</si>
  <si>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</si>
  <si>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</si>
  <si>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</si>
  <si>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</si>
  <si>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</si>
  <si>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</si>
  <si>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</si>
  <si>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</si>
  <si>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</si>
  <si>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</si>
  <si>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</si>
  <si>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</si>
  <si>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</si>
  <si>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</si>
  <si>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</si>
  <si>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</si>
  <si>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</si>
  <si>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</si>
  <si>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</si>
  <si>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</si>
  <si>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</si>
  <si>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</si>
  <si>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</si>
  <si>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</si>
  <si>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</si>
  <si>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</si>
  <si>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</si>
  <si>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</si>
  <si>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</si>
  <si>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</si>
  <si>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</si>
  <si>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</si>
  <si>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</si>
  <si>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</si>
  <si>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</si>
  <si>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</si>
  <si>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</si>
  <si>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</si>
  <si>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</si>
  <si>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</si>
  <si>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</si>
  <si>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</si>
  <si>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</si>
  <si>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</si>
  <si>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</si>
  <si>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</si>
  <si>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</si>
  <si>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</si>
  <si>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</si>
  <si>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</si>
  <si>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</si>
  <si>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</si>
  <si>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</si>
  <si>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</si>
  <si>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</si>
  <si>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</si>
  <si>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</si>
  <si>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</si>
  <si>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</si>
  <si>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</si>
  <si>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</si>
  <si>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</si>
  <si>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</si>
  <si>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</si>
  <si>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</si>
  <si>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</si>
  <si>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</si>
  <si>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</si>
  <si>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</si>
  <si>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</si>
  <si>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</si>
  <si>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</si>
  <si>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</si>
  <si>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</si>
  <si>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</si>
  <si>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</si>
  <si>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</si>
  <si>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</si>
  <si>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</si>
  <si>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</si>
  <si>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</si>
  <si>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</si>
  <si>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</si>
  <si>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</si>
  <si>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</si>
  <si>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</si>
  <si>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</si>
  <si>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</si>
  <si>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</si>
  <si>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</si>
  <si>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</si>
  <si>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</si>
  <si>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</si>
  <si>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</si>
  <si>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</si>
  <si>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</si>
  <si>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</si>
  <si>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</si>
  <si>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</si>
  <si>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</si>
  <si>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</si>
  <si>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</si>
  <si>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</si>
  <si>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</si>
  <si>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</si>
  <si>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</si>
  <si>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</si>
  <si>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</si>
  <si>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</si>
  <si>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</si>
  <si>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</si>
  <si>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</si>
  <si>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</si>
  <si>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</si>
  <si>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</si>
  <si>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</si>
  <si>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</si>
  <si>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</si>
  <si>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</si>
  <si>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</si>
  <si>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</si>
  <si>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</si>
  <si>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</si>
  <si>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</si>
  <si>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</si>
  <si>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</si>
  <si>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</si>
  <si>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</si>
  <si>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</si>
  <si>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</si>
  <si>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</si>
  <si>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</si>
  <si>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</si>
  <si>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</si>
  <si>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</si>
  <si>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</si>
  <si>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</si>
  <si>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</si>
  <si>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</si>
  <si>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</si>
  <si>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</si>
  <si>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</si>
  <si>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</si>
  <si>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</si>
  <si>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</si>
  <si>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</si>
  <si>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</si>
  <si>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</si>
  <si>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</si>
  <si>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</si>
  <si>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</si>
  <si>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</si>
  <si>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</si>
  <si>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</si>
  <si>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</si>
  <si>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</si>
  <si>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</si>
  <si>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</si>
  <si>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</si>
  <si>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</si>
  <si>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</si>
  <si>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</si>
  <si>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</si>
  <si>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</si>
  <si>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</si>
  <si>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</si>
  <si>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</si>
  <si>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</si>
  <si>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</si>
  <si>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</si>
  <si>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</si>
  <si>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</si>
  <si>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</si>
  <si>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</si>
  <si>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</si>
  <si>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</si>
  <si>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</si>
  <si>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</si>
  <si>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</si>
  <si>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</si>
  <si>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</si>
  <si>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</si>
  <si>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</si>
  <si>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</si>
  <si>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</si>
  <si>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</si>
  <si>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</si>
  <si>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</si>
  <si>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</si>
  <si>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</si>
  <si>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</si>
  <si>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</si>
  <si>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</si>
  <si>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</si>
  <si>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</si>
  <si>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</si>
  <si>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</si>
  <si>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</si>
  <si>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</si>
  <si>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</si>
  <si>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</si>
  <si>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</si>
  <si>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</si>
  <si>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</si>
  <si>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</si>
  <si>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</si>
  <si>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</si>
  <si>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</si>
  <si>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</si>
  <si>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</si>
  <si>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</si>
  <si>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</si>
  <si>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</si>
  <si>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</si>
  <si>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</si>
  <si>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</si>
  <si>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</si>
  <si>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</si>
  <si>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</si>
  <si>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</si>
  <si>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</si>
  <si>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</si>
  <si>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</si>
  <si>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</si>
  <si>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</si>
  <si>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</si>
  <si>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</si>
  <si>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</si>
  <si>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</si>
  <si>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</si>
  <si>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</si>
  <si>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</si>
  <si>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</si>
  <si>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</si>
  <si>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</si>
  <si>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</si>
  <si>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</si>
  <si>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</si>
  <si>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</si>
  <si>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</si>
  <si>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</si>
  <si>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</si>
  <si>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</si>
  <si>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</si>
  <si>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</si>
  <si>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</si>
  <si>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</si>
  <si>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</si>
  <si>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</si>
  <si>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</si>
  <si>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</si>
  <si>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</si>
  <si>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</si>
  <si>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</si>
  <si>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</si>
  <si>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</si>
  <si>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</si>
  <si>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</si>
  <si>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</si>
  <si>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</si>
  <si>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</si>
  <si>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</si>
  <si>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</si>
  <si>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</si>
  <si>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</si>
  <si>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</si>
  <si>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</si>
  <si>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</si>
  <si>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</si>
  <si>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</si>
  <si>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</si>
  <si>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</si>
  <si>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</si>
  <si>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</si>
  <si>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</si>
  <si>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</si>
  <si>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</si>
  <si>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</si>
  <si>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</si>
  <si>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</si>
  <si>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</si>
  <si>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</si>
  <si>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</si>
  <si>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</si>
  <si>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</si>
  <si>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</si>
  <si>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</si>
  <si>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</si>
  <si>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</si>
  <si>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</si>
  <si>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</si>
  <si>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</si>
  <si>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</si>
  <si>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</si>
  <si>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</si>
  <si>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</si>
  <si>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</si>
  <si>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</si>
  <si>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</si>
  <si>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</si>
  <si>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</si>
  <si>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</si>
  <si>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</si>
  <si>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</si>
  <si>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</si>
  <si>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</si>
  <si>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</si>
  <si>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</si>
  <si>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</si>
  <si>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</si>
  <si>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</si>
  <si>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</si>
  <si>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</si>
  <si>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</si>
  <si>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</si>
  <si>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</si>
  <si>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</si>
  <si>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</si>
  <si>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</si>
  <si>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</si>
  <si>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</si>
  <si>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</si>
  <si>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</si>
  <si>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</si>
  <si>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</si>
  <si>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</si>
  <si>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</si>
  <si>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</si>
  <si>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</si>
  <si>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</si>
  <si>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</si>
  <si>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</si>
  <si>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</si>
  <si>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</si>
  <si>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</si>
  <si>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</si>
  <si>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</si>
  <si>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</si>
  <si>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</si>
  <si>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</si>
  <si>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</si>
  <si>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</si>
  <si>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</si>
  <si>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</si>
  <si>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</si>
  <si>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</si>
  <si>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</si>
  <si>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</si>
  <si>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</si>
  <si>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</si>
  <si>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</si>
  <si>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</si>
  <si>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</si>
  <si>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</si>
  <si>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</si>
  <si>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</si>
  <si>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</si>
  <si>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</si>
  <si>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</si>
  <si>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</si>
  <si>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</si>
  <si>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</si>
  <si>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</si>
  <si>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</si>
  <si>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</si>
  <si>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</si>
  <si>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</si>
  <si>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</si>
  <si>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</si>
  <si>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</si>
  <si>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</si>
  <si>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</si>
  <si>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</si>
  <si>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</si>
  <si>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</si>
  <si>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</si>
  <si>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</si>
  <si>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</si>
  <si>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</si>
  <si>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</si>
  <si>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</si>
  <si>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</si>
  <si>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</si>
  <si>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</si>
  <si>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</si>
  <si>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</si>
  <si>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</si>
  <si>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</si>
  <si>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</si>
  <si>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</si>
  <si>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</si>
  <si>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</si>
  <si>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</si>
  <si>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</si>
  <si>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</si>
  <si>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</si>
  <si>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</si>
  <si>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</si>
  <si>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</si>
  <si>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</si>
  <si>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</si>
  <si>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</si>
  <si>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</si>
  <si>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</si>
  <si>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</si>
  <si>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</si>
  <si>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</si>
  <si>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</si>
  <si>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</si>
  <si>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</si>
  <si>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</si>
  <si>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</si>
  <si>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</si>
  <si>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</si>
  <si>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</si>
  <si>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</si>
  <si>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</si>
  <si>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</si>
  <si>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</si>
  <si>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</si>
  <si>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</si>
  <si>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</si>
  <si>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</si>
  <si>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</si>
  <si>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</si>
  <si>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</si>
  <si>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</si>
  <si>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</si>
  <si>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</si>
  <si>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</si>
  <si>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</si>
  <si>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</si>
  <si>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</si>
  <si>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</si>
  <si>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</si>
  <si>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</si>
  <si>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</si>
  <si>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</si>
  <si>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</si>
  <si>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</si>
  <si>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</si>
  <si>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</si>
  <si>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</si>
  <si>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</si>
  <si>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</si>
  <si>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</si>
  <si>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</si>
  <si>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</si>
  <si>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</si>
  <si>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</si>
  <si>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</si>
  <si>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</si>
  <si>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</si>
  <si>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</si>
  <si>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</si>
  <si>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</si>
  <si>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</si>
  <si>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</si>
  <si>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</si>
  <si>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</si>
  <si>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</si>
  <si>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</si>
  <si>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</si>
  <si>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</si>
  <si>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</si>
  <si>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</si>
  <si>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</si>
  <si>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</si>
  <si>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</si>
  <si>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</si>
  <si>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</si>
  <si>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</si>
  <si>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</si>
  <si>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</si>
  <si>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</si>
  <si>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</si>
  <si>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</si>
  <si>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</si>
  <si>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</si>
  <si>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</si>
  <si>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</si>
  <si>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</si>
  <si>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</si>
  <si>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</si>
  <si>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</si>
  <si>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</si>
  <si>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</si>
  <si>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</si>
  <si>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</si>
  <si>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</si>
  <si>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</si>
  <si>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</si>
  <si>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</si>
  <si>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</si>
  <si>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</si>
  <si>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</si>
  <si>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</si>
  <si>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</si>
  <si>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</si>
  <si>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</si>
  <si>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</si>
  <si>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</si>
  <si>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</si>
  <si>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</si>
  <si>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</si>
  <si>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</si>
  <si>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</si>
  <si>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</si>
  <si>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</si>
  <si>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</si>
  <si>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</si>
  <si>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</si>
  <si>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</si>
  <si>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</si>
  <si>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</si>
  <si>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</si>
  <si>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</si>
  <si>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</si>
  <si>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</si>
  <si>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</si>
  <si>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</si>
  <si>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</si>
  <si>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</si>
  <si>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</si>
  <si>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</si>
  <si>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</si>
  <si>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</si>
  <si>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</si>
  <si>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</si>
  <si>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</si>
  <si>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</si>
  <si>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</si>
  <si>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</si>
  <si>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</si>
  <si>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</si>
  <si>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</si>
  <si>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</si>
  <si>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</si>
  <si>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</si>
  <si>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</si>
  <si>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</si>
  <si>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</si>
  <si>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</si>
  <si>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</si>
  <si>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</si>
  <si>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</si>
  <si>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</si>
  <si>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</si>
  <si>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</si>
  <si>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</si>
  <si>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</si>
  <si>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</si>
  <si>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</si>
  <si>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</si>
  <si>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</si>
  <si>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</si>
  <si>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</si>
  <si>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</si>
  <si>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</si>
  <si>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</si>
  <si>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</si>
  <si>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</si>
  <si>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</si>
  <si>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</si>
  <si>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</si>
  <si>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</si>
  <si>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</si>
  <si>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</si>
  <si>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</si>
  <si>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</si>
  <si>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</si>
  <si>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</si>
  <si>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</si>
  <si>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</si>
  <si>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</si>
  <si>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</si>
  <si>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</si>
  <si>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</si>
  <si>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</si>
  <si>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</si>
  <si>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</si>
  <si>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</si>
  <si>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</si>
  <si>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</si>
  <si>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</si>
  <si>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</si>
  <si>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</si>
  <si>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</si>
  <si>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</si>
  <si>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</si>
  <si>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</si>
  <si>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</si>
  <si>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</si>
  <si>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</si>
  <si>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</si>
  <si>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</si>
  <si>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</si>
  <si>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</si>
  <si>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</si>
  <si>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</si>
  <si>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</si>
  <si>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</si>
  <si>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</si>
  <si>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</si>
  <si>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</si>
  <si>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</si>
  <si>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</si>
  <si>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</si>
  <si>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</si>
  <si>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</si>
  <si>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</si>
  <si>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</si>
  <si>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</si>
  <si>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</si>
  <si>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</si>
  <si>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</si>
  <si>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</si>
  <si>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</si>
  <si>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</si>
  <si>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</si>
  <si>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</si>
  <si>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</si>
  <si>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</si>
  <si>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</si>
  <si>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</si>
  <si>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</si>
  <si>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</si>
  <si>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</si>
  <si>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</si>
  <si>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</si>
  <si>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</si>
  <si>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</si>
  <si>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</si>
  <si>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</si>
  <si>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</si>
  <si>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</si>
  <si>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</si>
  <si>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</si>
  <si>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</si>
  <si>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</si>
  <si>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</si>
  <si>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</si>
  <si>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</si>
  <si>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</si>
  <si>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</si>
  <si>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</si>
  <si>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</si>
  <si>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</si>
  <si>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</si>
  <si>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</si>
  <si>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</si>
  <si>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</si>
  <si>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</si>
  <si>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</si>
  <si>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</si>
  <si>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</si>
  <si>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</si>
  <si>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</si>
  <si>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</si>
  <si>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</si>
  <si>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</si>
  <si>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</si>
  <si>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</si>
  <si>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</si>
  <si>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</si>
  <si>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</si>
  <si>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</si>
  <si>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</si>
  <si>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</si>
  <si>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</si>
  <si>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</si>
  <si>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</si>
  <si>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</si>
  <si>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</si>
  <si>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</si>
  <si>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</si>
  <si>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</si>
  <si>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</si>
  <si>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</si>
  <si>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</si>
  <si>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</si>
  <si>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</si>
  <si>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</si>
  <si>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</si>
  <si>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</si>
  <si>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</si>
  <si>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</si>
  <si>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</si>
  <si>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</si>
  <si>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</si>
  <si>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</si>
  <si>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</si>
  <si>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</si>
  <si>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</si>
  <si>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</si>
  <si>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</si>
  <si>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</si>
  <si>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</si>
  <si>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</si>
  <si>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</si>
  <si>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</si>
  <si>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</si>
  <si>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</si>
  <si>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</si>
  <si>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</si>
  <si>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</si>
  <si>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</si>
  <si>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</si>
  <si>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</si>
  <si>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</si>
  <si>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</si>
  <si>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</si>
  <si>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</si>
  <si>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</si>
  <si>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</si>
  <si>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</si>
  <si>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</si>
  <si>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</si>
  <si>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</si>
  <si>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</si>
  <si>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</si>
  <si>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</si>
  <si>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</si>
  <si>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</si>
  <si>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</si>
  <si>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</si>
  <si>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</si>
  <si>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</si>
  <si>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</si>
  <si>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</si>
  <si>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</si>
  <si>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</si>
  <si>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</si>
  <si>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</si>
  <si>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</si>
  <si>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</si>
  <si>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</si>
  <si>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</si>
  <si>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</si>
  <si>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</si>
  <si>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</si>
  <si>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</si>
  <si>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</si>
  <si>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</si>
  <si>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</si>
  <si>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</si>
  <si>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</si>
  <si>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</si>
  <si>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</si>
  <si>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</si>
  <si>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</si>
  <si>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</si>
  <si>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</si>
  <si>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</si>
  <si>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</si>
  <si>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</si>
  <si>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</si>
  <si>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</si>
  <si>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</si>
  <si>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</si>
  <si>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</si>
  <si>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</si>
  <si>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</si>
  <si>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</si>
  <si>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</si>
  <si>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</si>
  <si>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</si>
  <si>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</si>
  <si>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</si>
  <si>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</si>
  <si>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</si>
  <si>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</si>
  <si>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</si>
  <si>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</si>
  <si>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</si>
  <si>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</si>
  <si>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</si>
  <si>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</si>
  <si>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</si>
  <si>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</si>
  <si>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</si>
  <si>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</si>
  <si>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</si>
  <si>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</si>
  <si>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</si>
  <si>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</si>
  <si>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</si>
  <si>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</si>
  <si>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</si>
  <si>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</si>
  <si>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</si>
  <si>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</si>
  <si>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</si>
  <si>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</si>
  <si>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</si>
  <si>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</si>
  <si>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</si>
  <si>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</si>
  <si>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</si>
  <si>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</si>
  <si>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</si>
  <si>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</si>
  <si>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</si>
  <si>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</si>
  <si>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</si>
  <si>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</si>
  <si>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</si>
  <si>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</si>
  <si>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</si>
  <si>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</si>
  <si>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</si>
  <si>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</si>
  <si>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</si>
  <si>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</si>
  <si>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</si>
  <si>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</si>
  <si>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</si>
  <si>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</si>
  <si>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</si>
  <si>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</si>
  <si>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</si>
  <si>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</si>
  <si>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</si>
  <si>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</si>
  <si>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</si>
  <si>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</si>
  <si>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</si>
  <si>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</si>
  <si>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</si>
  <si>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</si>
  <si>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</si>
  <si>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</si>
  <si>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</si>
  <si>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</si>
  <si>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</si>
  <si>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</si>
  <si>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</si>
  <si>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</si>
  <si>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</si>
  <si>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</si>
  <si>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</si>
  <si>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</si>
  <si>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</si>
  <si>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</si>
  <si>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</si>
  <si>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</si>
  <si>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</si>
  <si>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</si>
  <si>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</si>
  <si>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</si>
  <si>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</si>
  <si>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</si>
  <si>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</si>
  <si>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</si>
  <si>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</si>
  <si>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</si>
  <si>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</si>
  <si>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</si>
  <si>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</si>
  <si>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</si>
  <si>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</si>
  <si>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</si>
  <si>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</si>
  <si>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</si>
  <si>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</si>
  <si>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</si>
  <si>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</si>
  <si>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</si>
  <si>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</si>
  <si>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</si>
  <si>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</si>
  <si>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</si>
  <si>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</si>
  <si>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</si>
  <si>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</si>
  <si>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</si>
  <si>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</si>
  <si>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</si>
  <si>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</si>
  <si>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</si>
  <si>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</si>
  <si>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</si>
  <si>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</si>
  <si>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</si>
  <si>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</si>
  <si>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</si>
  <si>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</si>
  <si>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</si>
  <si>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</si>
  <si>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</si>
  <si>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</si>
  <si>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</si>
  <si>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</si>
  <si>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</si>
  <si>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</si>
  <si>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</si>
  <si>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</si>
  <si>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</si>
  <si>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</si>
  <si>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</si>
  <si>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</si>
  <si>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</si>
  <si>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</si>
  <si>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</si>
  <si>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</si>
  <si>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</si>
  <si>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</si>
  <si>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</si>
  <si>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</si>
  <si>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</si>
  <si>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</si>
  <si>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</si>
  <si>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</si>
  <si>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</si>
  <si>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</si>
  <si>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</si>
  <si>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</si>
  <si>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</si>
  <si>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</si>
  <si>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</si>
  <si>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</si>
  <si>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</si>
  <si>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</si>
  <si>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</si>
  <si>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</si>
  <si>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</si>
  <si>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</si>
  <si>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</si>
  <si>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</si>
  <si>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</si>
  <si>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</si>
  <si>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</si>
  <si>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</si>
  <si>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</si>
  <si>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</si>
  <si>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</si>
  <si>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</si>
  <si>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</si>
  <si>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</si>
  <si>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</si>
  <si>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</si>
  <si>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</si>
  <si>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</si>
  <si>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</si>
  <si>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</si>
  <si>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</si>
  <si>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</si>
  <si>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</si>
  <si>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</si>
  <si>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</si>
  <si>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</si>
  <si>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</si>
  <si>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</si>
  <si>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</si>
  <si>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</si>
  <si>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</si>
  <si>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</si>
  <si>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</si>
  <si>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</si>
  <si>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</si>
  <si>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</si>
  <si>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</si>
  <si>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</si>
  <si>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</si>
  <si>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</si>
  <si>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</si>
  <si>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</si>
  <si>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</si>
  <si>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</si>
  <si>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</si>
  <si>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</si>
  <si>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</si>
  <si>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</si>
  <si>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</si>
  <si>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</si>
  <si>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</si>
  <si>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</si>
  <si>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</si>
  <si>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</si>
  <si>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</si>
  <si>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</si>
  <si>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</si>
  <si>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</si>
  <si>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</si>
  <si>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</si>
  <si>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</si>
  <si>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</si>
  <si>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</si>
  <si>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</si>
  <si>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</si>
  <si>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</si>
  <si>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</si>
  <si>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</si>
  <si>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</si>
  <si>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</si>
  <si>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</si>
  <si>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</si>
  <si>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</si>
  <si>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</si>
  <si>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</si>
  <si>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</si>
  <si>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</si>
  <si>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</si>
  <si>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</si>
  <si>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</si>
  <si>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</si>
  <si>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</si>
  <si>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</si>
  <si>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</si>
  <si>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</si>
  <si>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</si>
  <si>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</si>
  <si>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</si>
  <si>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</si>
  <si>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</si>
  <si>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</si>
  <si>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</si>
  <si>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</si>
  <si>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</si>
  <si>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</si>
  <si>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</si>
  <si>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</si>
  <si>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</si>
  <si>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</si>
  <si>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</si>
  <si>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</si>
  <si>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</si>
  <si>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</si>
  <si>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</si>
  <si>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</si>
  <si>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</si>
  <si>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</si>
  <si>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</si>
  <si>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</si>
  <si>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</si>
  <si>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</si>
  <si>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</si>
  <si>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</si>
  <si>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</si>
  <si>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</si>
  <si>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</si>
  <si>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</si>
  <si>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</si>
  <si>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</si>
  <si>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</si>
  <si>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</si>
  <si>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</si>
  <si>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</si>
  <si>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</si>
  <si>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</si>
  <si>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</si>
  <si>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</si>
  <si>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</si>
  <si>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</si>
  <si>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</si>
  <si>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</si>
  <si>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</si>
  <si>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</si>
  <si>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</si>
  <si>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</si>
  <si>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</si>
  <si>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</si>
  <si>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</si>
  <si>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</si>
  <si>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</si>
  <si>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</si>
  <si>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</si>
  <si>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</si>
  <si>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</si>
  <si>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</si>
  <si>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</si>
  <si>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</si>
  <si>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</si>
  <si>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</si>
  <si>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</si>
  <si>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</si>
  <si>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</si>
  <si>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</si>
  <si>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</si>
  <si>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</si>
  <si>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</si>
  <si>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</si>
  <si>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</si>
  <si>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</si>
  <si>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</si>
  <si>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</si>
  <si>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</si>
  <si>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</si>
  <si>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</si>
  <si>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</si>
  <si>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</si>
  <si>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</si>
  <si>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</si>
  <si>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</si>
  <si>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</si>
  <si>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</si>
  <si>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</si>
  <si>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</si>
  <si>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</si>
  <si>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</si>
  <si>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</si>
  <si>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</si>
  <si>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</si>
  <si>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</si>
  <si>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</si>
  <si>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</si>
  <si>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</si>
  <si>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</si>
  <si>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</si>
  <si>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</si>
  <si>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</si>
  <si>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</si>
  <si>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</si>
  <si>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</si>
  <si>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</si>
  <si>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</si>
  <si>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</si>
  <si>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</si>
  <si>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</si>
  <si>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</si>
  <si>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</si>
  <si>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</si>
  <si>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</si>
  <si>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</si>
  <si>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</si>
  <si>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</si>
  <si>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</si>
  <si>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</si>
  <si>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</si>
  <si>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</si>
  <si>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</si>
  <si>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</si>
  <si>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</si>
  <si>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</si>
  <si>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</si>
  <si>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</si>
  <si>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</si>
  <si>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</si>
  <si>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</si>
  <si>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</si>
  <si>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</si>
  <si>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</si>
  <si>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</si>
  <si>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</si>
  <si>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</si>
  <si>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</si>
  <si>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</si>
  <si>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</si>
  <si>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</si>
  <si>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</si>
  <si>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</si>
  <si>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</si>
  <si>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</si>
  <si>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</si>
  <si>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</si>
  <si>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</si>
  <si>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</si>
  <si>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</si>
  <si>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</si>
  <si>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</si>
  <si>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</si>
  <si>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</si>
  <si>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</si>
  <si>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</si>
  <si>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</si>
  <si>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</si>
  <si>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</si>
  <si>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</si>
  <si>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</si>
  <si>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</si>
  <si>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</si>
  <si>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</si>
  <si>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</si>
  <si>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</si>
  <si>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</si>
  <si>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</si>
  <si>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</si>
  <si>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</si>
  <si>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</si>
  <si>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</si>
  <si>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</si>
  <si>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</si>
  <si>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</si>
  <si>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</si>
  <si>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</si>
  <si>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</si>
  <si>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</si>
  <si>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</si>
  <si>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</si>
  <si>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</si>
  <si>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</si>
  <si>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</si>
  <si>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</si>
  <si>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</si>
  <si>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</si>
  <si>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</si>
  <si>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</si>
  <si>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</si>
  <si>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</si>
  <si>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</si>
  <si>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</si>
  <si>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</si>
  <si>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</si>
  <si>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</si>
  <si>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</si>
  <si>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</si>
  <si>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</si>
  <si>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</si>
  <si>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</si>
  <si>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</si>
  <si>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</si>
  <si>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</si>
  <si>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</si>
  <si>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</si>
  <si>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</si>
  <si>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</si>
  <si>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</si>
  <si>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</si>
  <si>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</si>
  <si>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</si>
  <si>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</si>
  <si>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</si>
  <si>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</si>
  <si>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</si>
  <si>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</si>
  <si>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</si>
  <si>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</si>
  <si>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</si>
  <si>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</si>
  <si>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</si>
  <si>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</si>
  <si>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</si>
  <si>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</si>
  <si>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</si>
  <si>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</si>
  <si>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</si>
  <si>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</si>
  <si>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</si>
  <si>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</si>
  <si>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</si>
  <si>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</si>
  <si>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</si>
  <si>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</si>
  <si>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</si>
  <si>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</si>
  <si>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</si>
  <si>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</si>
  <si>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</si>
  <si>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</si>
  <si>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</si>
  <si>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</si>
  <si>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</si>
  <si>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</si>
  <si>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</si>
  <si>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</si>
  <si>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</si>
  <si>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</si>
  <si>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</si>
  <si>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</si>
  <si>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</si>
  <si>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</si>
  <si>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</si>
  <si>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</si>
  <si>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</si>
  <si>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</si>
  <si>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</si>
  <si>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</si>
  <si>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</si>
  <si>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</si>
  <si>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</si>
  <si>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</si>
  <si>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</si>
  <si>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</si>
  <si>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</si>
  <si>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</si>
  <si>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</si>
  <si>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</si>
  <si>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</si>
  <si>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</si>
  <si>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</si>
  <si>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</si>
  <si>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</si>
  <si>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</si>
  <si>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</si>
  <si>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</si>
  <si>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</si>
  <si>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</si>
  <si>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</si>
  <si>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</si>
  <si>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</si>
  <si>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</si>
  <si>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</si>
  <si>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</si>
  <si>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</si>
  <si>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</si>
  <si>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</si>
  <si>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</si>
  <si>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</si>
  <si>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</si>
  <si>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</si>
  <si>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</si>
  <si>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</si>
  <si>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</si>
  <si>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</si>
  <si>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</si>
  <si>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</si>
  <si>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</si>
  <si>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</si>
  <si>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</si>
  <si>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</si>
  <si>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</si>
  <si>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</si>
  <si>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</si>
  <si>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</si>
  <si>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</si>
  <si>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</si>
  <si>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</si>
  <si>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</si>
  <si>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</si>
  <si>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</si>
  <si>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</si>
  <si>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</si>
  <si>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</si>
  <si>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</si>
  <si>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</si>
  <si>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</si>
  <si>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</si>
  <si>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</si>
  <si>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</si>
  <si>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</si>
  <si>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</si>
  <si>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</si>
  <si>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</si>
  <si>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</si>
  <si>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</si>
  <si>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</si>
  <si>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</si>
  <si>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</si>
  <si>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</si>
  <si>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</si>
  <si>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</si>
  <si>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</si>
  <si>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</si>
  <si>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</si>
  <si>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</si>
  <si>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</si>
  <si>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</si>
  <si>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</si>
  <si>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</si>
  <si>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</si>
  <si>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</si>
  <si>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</si>
  <si>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</si>
  <si>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</si>
  <si>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</si>
  <si>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</si>
  <si>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</si>
  <si>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</si>
  <si>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</si>
  <si>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</si>
  <si>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</si>
  <si>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</si>
  <si>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</si>
  <si>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</si>
  <si>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</si>
  <si>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</si>
  <si>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</si>
  <si>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</si>
  <si>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</si>
  <si>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</si>
  <si>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</si>
  <si>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</si>
  <si>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</si>
  <si>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</si>
  <si>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</si>
  <si>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</si>
  <si>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</si>
  <si>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</si>
  <si>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</si>
  <si>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</si>
  <si>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</si>
  <si>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</si>
  <si>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</si>
  <si>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</si>
  <si>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</si>
  <si>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</si>
  <si>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</si>
  <si>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</si>
  <si>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</si>
  <si>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</si>
  <si>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</si>
  <si>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</si>
  <si>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</si>
  <si>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</si>
  <si>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</si>
  <si>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</si>
  <si>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</si>
  <si>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</si>
  <si>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</si>
  <si>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</si>
  <si>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</si>
  <si>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</si>
  <si>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</si>
  <si>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</si>
  <si>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</si>
  <si>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</si>
  <si>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</si>
  <si>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</si>
  <si>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</si>
  <si>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</si>
  <si>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</si>
  <si>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</si>
  <si>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</si>
  <si>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</si>
  <si>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</si>
  <si>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</si>
  <si>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</si>
  <si>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</si>
  <si>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</si>
  <si>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</si>
  <si>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</si>
  <si>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</si>
  <si>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</si>
  <si>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</si>
  <si>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</si>
  <si>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</si>
  <si>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</si>
  <si>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</si>
  <si>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</si>
  <si>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</si>
  <si>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</si>
  <si>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</si>
  <si>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</si>
  <si>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</si>
  <si>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</si>
  <si>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</si>
  <si>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</si>
  <si>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</si>
  <si>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</si>
  <si>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</si>
  <si>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</si>
  <si>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</si>
  <si>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</si>
  <si>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</si>
  <si>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</si>
  <si>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</si>
  <si>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</si>
  <si>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</si>
  <si>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</si>
  <si>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</si>
  <si>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</si>
  <si>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</si>
  <si>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</si>
  <si>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</si>
  <si>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</si>
  <si>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</si>
  <si>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</si>
  <si>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</si>
  <si>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</si>
  <si>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</si>
  <si>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</si>
  <si>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</si>
  <si>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</si>
  <si>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</si>
  <si>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</si>
  <si>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</si>
  <si>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</si>
  <si>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</si>
  <si>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</si>
  <si>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</si>
  <si>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</si>
  <si>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</si>
  <si>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</si>
  <si>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</si>
  <si>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</si>
  <si>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</si>
  <si>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</si>
  <si>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</si>
  <si>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</si>
  <si>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</si>
  <si>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</si>
  <si>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</si>
  <si>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</si>
  <si>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</si>
  <si>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</si>
  <si>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</si>
  <si>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</si>
  <si>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</si>
  <si>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</si>
  <si>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</si>
  <si>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</si>
  <si>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</si>
  <si>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</si>
  <si>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</si>
  <si>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</si>
  <si>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</si>
  <si>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</si>
  <si>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</si>
  <si>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</si>
  <si>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</si>
  <si>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</si>
  <si>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</si>
  <si>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</si>
  <si>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</si>
  <si>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</si>
  <si>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</si>
  <si>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</si>
  <si>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</si>
  <si>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</si>
  <si>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</si>
  <si>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</si>
  <si>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</si>
  <si>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</si>
  <si>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</si>
  <si>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</si>
  <si>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</si>
  <si>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</si>
  <si>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</si>
  <si>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</si>
  <si>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</si>
  <si>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</si>
  <si>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</si>
  <si>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</si>
  <si>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</si>
  <si>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</si>
  <si>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</si>
  <si>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</si>
  <si>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</si>
  <si>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</si>
  <si>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</si>
  <si>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</si>
  <si>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</si>
  <si>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</si>
  <si>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</si>
  <si>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</si>
  <si>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</si>
  <si>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</si>
  <si>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</si>
  <si>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</si>
  <si>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</si>
  <si>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</si>
  <si>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</si>
  <si>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</si>
  <si>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</si>
  <si>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</si>
  <si>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</si>
  <si>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</si>
  <si>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</si>
  <si>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</si>
  <si>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</si>
  <si>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</si>
  <si>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</si>
  <si>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</si>
  <si>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</si>
  <si>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</si>
  <si>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</si>
  <si>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</si>
  <si>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</si>
  <si>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</si>
  <si>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</si>
  <si>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</si>
  <si>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</si>
  <si>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</si>
  <si>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</si>
  <si>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</si>
  <si>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</si>
  <si>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</si>
  <si>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</si>
  <si>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</si>
  <si>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</si>
  <si>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</si>
  <si>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</si>
  <si>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</si>
  <si>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</si>
  <si>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</si>
  <si>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</si>
  <si>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</si>
  <si>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</si>
  <si>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</si>
  <si>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</si>
  <si>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</si>
  <si>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</si>
  <si>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</si>
  <si>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</si>
  <si>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</si>
  <si>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</si>
  <si>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</si>
  <si>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</si>
  <si>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</si>
  <si>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</si>
  <si>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</si>
  <si>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</si>
  <si>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</si>
  <si>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</si>
  <si>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</si>
  <si>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</si>
  <si>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</si>
  <si>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</si>
  <si>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</si>
  <si>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</si>
  <si>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</si>
  <si>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</si>
  <si>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</si>
  <si>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</si>
  <si>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</si>
  <si>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</si>
  <si>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</si>
  <si>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</si>
  <si>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</si>
  <si>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</si>
  <si>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</si>
  <si>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</si>
  <si>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</si>
  <si>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</si>
  <si>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</si>
  <si>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</si>
  <si>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</si>
  <si>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</si>
  <si>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</si>
  <si>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</si>
  <si>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</si>
  <si>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</si>
  <si>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</si>
  <si>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</si>
  <si>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</si>
  <si>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</si>
  <si>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</si>
  <si>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</si>
  <si>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</si>
  <si>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</si>
  <si>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</si>
  <si>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</si>
  <si>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</si>
  <si>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</si>
  <si>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</si>
  <si>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</si>
  <si>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</si>
  <si>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</si>
  <si>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</si>
  <si>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</si>
  <si>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</si>
  <si>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</si>
  <si>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</si>
  <si>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</si>
  <si>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</si>
  <si>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</si>
  <si>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</si>
  <si>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</si>
  <si>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</si>
  <si>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</si>
  <si>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</si>
  <si>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</si>
  <si>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</si>
  <si>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</si>
  <si>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</si>
  <si>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</si>
  <si>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</si>
  <si>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</si>
  <si>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</si>
  <si>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</si>
  <si>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</si>
  <si>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</si>
  <si>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</si>
  <si>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</si>
  <si>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</si>
  <si>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</si>
  <si>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</si>
  <si>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</si>
  <si>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</si>
  <si>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</si>
  <si>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</si>
  <si>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</si>
  <si>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</si>
  <si>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</si>
  <si>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</si>
  <si>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</si>
  <si>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</si>
  <si>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</si>
  <si>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</si>
  <si>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</si>
  <si>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</si>
  <si>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</si>
  <si>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</si>
  <si>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</si>
  <si>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</si>
  <si>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</si>
  <si>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</si>
  <si>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</si>
  <si>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</si>
  <si>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</si>
  <si>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</si>
  <si>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</si>
  <si>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</si>
  <si>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</si>
  <si>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</si>
  <si>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</si>
  <si>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</si>
  <si>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</si>
  <si>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</si>
  <si>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</si>
  <si>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</si>
  <si>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</si>
  <si>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</si>
  <si>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</si>
  <si>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</si>
  <si>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</si>
  <si>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</si>
  <si>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</si>
  <si>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</si>
  <si>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</si>
  <si>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</si>
  <si>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</si>
  <si>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</si>
  <si>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</si>
  <si>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</si>
  <si>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</si>
  <si>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</si>
  <si>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</si>
  <si>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</si>
  <si>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</si>
  <si>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</si>
  <si>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</si>
  <si>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</si>
  <si>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</si>
  <si>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</si>
  <si>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</si>
  <si>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</si>
  <si>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</si>
  <si>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</si>
  <si>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</si>
  <si>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</si>
  <si>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</si>
  <si>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</si>
  <si>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</si>
  <si>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</si>
  <si>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</si>
  <si>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</si>
  <si>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</si>
  <si>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</si>
  <si>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</si>
  <si>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</si>
  <si>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</si>
  <si>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</si>
  <si>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</si>
  <si>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</si>
  <si>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</si>
  <si>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</si>
  <si>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</si>
  <si>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</si>
  <si>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</si>
  <si>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</si>
  <si>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</si>
  <si>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</si>
  <si>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</si>
  <si>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</si>
  <si>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</si>
  <si>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</si>
  <si>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</si>
  <si>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</si>
  <si>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</si>
  <si>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</si>
  <si>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</si>
  <si>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</si>
  <si>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</si>
  <si>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</si>
  <si>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</si>
  <si>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</si>
  <si>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</si>
  <si>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</si>
  <si>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</si>
  <si>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</si>
  <si>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</si>
  <si>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</si>
  <si>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</si>
  <si>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</si>
  <si>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</si>
  <si>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</si>
  <si>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</si>
  <si>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</si>
  <si>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</si>
  <si>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</si>
  <si>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</si>
  <si>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</si>
  <si>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</si>
  <si>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</si>
  <si>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</si>
  <si>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</si>
  <si>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</si>
  <si>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</si>
  <si>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</si>
  <si>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</si>
  <si>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</si>
  <si>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</si>
  <si>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</si>
  <si>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</si>
  <si>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</si>
  <si>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</si>
  <si>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</si>
  <si>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</si>
  <si>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</si>
  <si>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</si>
  <si>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</si>
  <si>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</si>
  <si>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</si>
  <si>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</si>
  <si>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</si>
  <si>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</si>
  <si>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</si>
  <si>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</si>
  <si>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</si>
  <si>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</si>
  <si>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</si>
  <si>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</si>
  <si>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</si>
  <si>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</si>
  <si>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</si>
  <si>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</si>
  <si>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</si>
  <si>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</si>
  <si>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</si>
  <si>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</si>
  <si>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</si>
  <si>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</si>
  <si>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</si>
  <si>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</si>
  <si>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</si>
  <si>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</si>
  <si>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</si>
  <si>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</si>
  <si>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</si>
  <si>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</si>
  <si>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</si>
  <si>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</si>
  <si>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</si>
  <si>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</si>
  <si>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</si>
  <si>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</si>
  <si>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</si>
  <si>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</si>
  <si>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</si>
  <si>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</si>
  <si>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</si>
  <si>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</si>
  <si>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</si>
  <si>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</si>
  <si>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</si>
  <si>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</si>
  <si>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</si>
  <si>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</si>
  <si>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</si>
  <si>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</si>
  <si>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</si>
  <si>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</si>
  <si>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</si>
  <si>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</si>
  <si>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</si>
  <si>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</si>
  <si>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</si>
  <si>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</si>
  <si>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</si>
  <si>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</si>
  <si>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</si>
  <si>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</si>
  <si>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</si>
  <si>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</si>
  <si>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</si>
  <si>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</si>
  <si>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</si>
  <si>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</si>
  <si>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</si>
  <si>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</si>
  <si>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</si>
  <si>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</si>
  <si>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</si>
  <si>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</si>
  <si>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</si>
  <si>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</si>
  <si>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</si>
  <si>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</si>
  <si>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</si>
  <si>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</si>
  <si>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</si>
  <si>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</si>
  <si>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</si>
  <si>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</si>
  <si>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</si>
  <si>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</si>
  <si>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</si>
  <si>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</si>
  <si>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</si>
  <si>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</si>
  <si>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</si>
  <si>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</si>
  <si>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</si>
  <si>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</si>
  <si>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</si>
  <si>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</si>
  <si>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</si>
  <si>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</si>
  <si>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</si>
  <si>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</si>
  <si>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</si>
  <si>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</si>
  <si>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</si>
  <si>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</si>
  <si>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</si>
  <si>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</si>
  <si>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</si>
  <si>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</si>
  <si>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</si>
  <si>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</si>
  <si>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</si>
  <si>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</si>
  <si>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</si>
  <si>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</si>
  <si>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</si>
  <si>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</si>
  <si>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</si>
  <si>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</si>
  <si>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</si>
  <si>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</si>
  <si>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</si>
  <si>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</si>
  <si>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</si>
  <si>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</si>
  <si>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</si>
  <si>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</si>
  <si>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</si>
  <si>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</si>
  <si>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</si>
  <si>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</si>
  <si>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</si>
  <si>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</si>
  <si>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</si>
  <si>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</si>
  <si>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</si>
  <si>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</si>
  <si>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</si>
  <si>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</si>
  <si>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</si>
  <si>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</si>
  <si>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</si>
  <si>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</si>
  <si>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</si>
  <si>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</si>
  <si>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</si>
  <si>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</si>
  <si>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</si>
  <si>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</si>
  <si>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</si>
  <si>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</si>
  <si>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</si>
  <si>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</si>
  <si>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</si>
  <si>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</si>
  <si>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</si>
  <si>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</si>
  <si>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</si>
  <si>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</si>
  <si>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</si>
  <si>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</si>
  <si>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</si>
  <si>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</si>
  <si>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</si>
  <si>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</si>
  <si>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</si>
  <si>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</si>
  <si>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</si>
  <si>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</si>
  <si>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</si>
  <si>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</si>
  <si>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</si>
  <si>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</si>
  <si>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</si>
  <si>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</si>
  <si>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</si>
  <si>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</si>
  <si>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</si>
  <si>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</si>
  <si>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</si>
  <si>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</si>
  <si>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</si>
  <si>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</si>
  <si>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</si>
  <si>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</si>
  <si>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</si>
  <si>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</si>
  <si>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</si>
  <si>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</si>
  <si>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</si>
  <si>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</si>
  <si>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</si>
  <si>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</si>
  <si>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</si>
  <si>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</si>
  <si>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</si>
  <si>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</si>
  <si>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</si>
  <si>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</si>
  <si>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</si>
  <si>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</si>
  <si>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</si>
  <si>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</si>
  <si>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</si>
  <si>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</si>
  <si>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</si>
  <si>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</si>
  <si>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</si>
  <si>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</si>
  <si>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</si>
  <si>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</si>
  <si>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</si>
  <si>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</si>
  <si>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</si>
  <si>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</si>
  <si>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</si>
  <si>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</si>
  <si>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</si>
  <si>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</si>
  <si>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</si>
  <si>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</si>
  <si>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</si>
  <si>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</si>
  <si>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</si>
  <si>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</si>
  <si>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</si>
  <si>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</si>
  <si>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</si>
  <si>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</si>
  <si>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</si>
  <si>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</si>
  <si>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</si>
  <si>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</si>
  <si>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</si>
  <si>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</si>
  <si>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</si>
  <si>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</si>
  <si>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</si>
  <si>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</si>
  <si>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</si>
  <si>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</si>
  <si>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</si>
  <si>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</si>
  <si>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</si>
  <si>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</si>
  <si>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</si>
  <si>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</si>
  <si>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</si>
  <si>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</si>
  <si>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</si>
  <si>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</si>
  <si>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</si>
  <si>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</si>
  <si>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</si>
  <si>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</si>
  <si>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</si>
  <si>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</si>
  <si>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</si>
  <si>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</si>
  <si>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</si>
  <si>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</si>
  <si>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</si>
  <si>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</si>
  <si>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</si>
  <si>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</si>
  <si>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</si>
  <si>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</si>
  <si>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</si>
  <si>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</si>
  <si>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</si>
  <si>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</si>
  <si>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</si>
  <si>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</si>
  <si>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</si>
  <si>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</si>
  <si>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</si>
  <si>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</si>
  <si>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</si>
  <si>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</si>
  <si>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</si>
  <si>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</si>
  <si>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</si>
  <si>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</si>
  <si>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</si>
  <si>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</si>
  <si>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</si>
  <si>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</si>
  <si>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</si>
  <si>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</si>
  <si>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</si>
  <si>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</si>
  <si>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</si>
  <si>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</si>
  <si>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</si>
  <si>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</si>
  <si>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</si>
  <si>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</si>
  <si>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</si>
  <si>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</si>
  <si>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</si>
  <si>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</si>
  <si>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</si>
  <si>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</si>
  <si>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</si>
  <si>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</si>
  <si>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</si>
  <si>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</si>
  <si>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</si>
  <si>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</si>
  <si>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</si>
  <si>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</si>
  <si>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</si>
  <si>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</si>
  <si>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</si>
  <si>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</si>
  <si>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</si>
  <si>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</si>
  <si>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</si>
  <si>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</si>
  <si>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</si>
  <si>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</si>
  <si>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</si>
  <si>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</si>
  <si>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</si>
  <si>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</si>
  <si>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</si>
  <si>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</si>
  <si>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</si>
  <si>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</si>
  <si>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</si>
  <si>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</si>
  <si>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</si>
  <si>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</si>
  <si>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</si>
  <si>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</si>
  <si>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</si>
  <si>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</si>
  <si>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</si>
  <si>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</si>
  <si>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</si>
  <si>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</si>
  <si>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</si>
  <si>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</si>
  <si>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</si>
  <si>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</si>
  <si>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</si>
  <si>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</si>
  <si>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</si>
  <si>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</si>
  <si>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</si>
  <si>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</si>
  <si>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</si>
  <si>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</si>
  <si>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</si>
  <si>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</si>
  <si>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</si>
  <si>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</si>
  <si>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</si>
  <si>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</si>
  <si>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</si>
  <si>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</si>
  <si>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</si>
  <si>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</si>
  <si>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</si>
  <si>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</si>
  <si>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</si>
  <si>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</si>
  <si>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</si>
  <si>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</si>
  <si>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</si>
  <si>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</si>
  <si>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</si>
  <si>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</si>
  <si>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</si>
  <si>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</si>
  <si>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</si>
  <si>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</si>
  <si>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</si>
  <si>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</si>
  <si>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</si>
  <si>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</si>
  <si>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</si>
  <si>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</si>
  <si>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</si>
  <si>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</si>
  <si>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</si>
  <si>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</si>
  <si>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</si>
  <si>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</si>
  <si>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</si>
  <si>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</si>
  <si>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</si>
  <si>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</si>
  <si>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</si>
  <si>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</si>
  <si>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</si>
  <si>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</si>
  <si>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</si>
  <si>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</si>
  <si>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</si>
  <si>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</si>
  <si>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</si>
  <si>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</si>
  <si>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</si>
  <si>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</si>
  <si>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</si>
  <si>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</si>
  <si>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</si>
  <si>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</si>
  <si>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</si>
  <si>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</si>
  <si>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</si>
  <si>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</si>
  <si>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</si>
  <si>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</si>
  <si>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</si>
  <si>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</si>
  <si>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</si>
  <si>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</si>
  <si>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</si>
  <si>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</si>
  <si>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</si>
  <si>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</si>
  <si>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</si>
  <si>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</si>
  <si>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</si>
  <si>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</si>
  <si>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</si>
  <si>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</si>
  <si>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</si>
  <si>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</si>
  <si>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</si>
  <si>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</si>
  <si>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</si>
  <si>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</si>
  <si>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</si>
  <si>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</si>
  <si>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</si>
  <si>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</si>
  <si>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</si>
  <si>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</si>
  <si>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</si>
  <si>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</si>
  <si>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</si>
  <si>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</si>
  <si>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</si>
  <si>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</si>
  <si>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</si>
  <si>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</si>
  <si>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</si>
  <si>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</si>
  <si>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</si>
  <si>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</si>
  <si>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</si>
  <si>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</si>
  <si>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</si>
  <si>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</si>
  <si>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</si>
  <si>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</si>
  <si>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</si>
  <si>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</si>
  <si>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</si>
  <si>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</si>
  <si>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</si>
  <si>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</si>
  <si>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</si>
  <si>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</si>
  <si>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</si>
  <si>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</si>
  <si>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</si>
  <si>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</si>
  <si>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</si>
  <si>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</si>
  <si>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</si>
  <si>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</si>
  <si>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</si>
  <si>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</si>
  <si>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</si>
  <si>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</si>
  <si>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</si>
  <si>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</si>
  <si>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</si>
  <si>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</si>
  <si>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</si>
  <si>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</si>
  <si>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</si>
  <si>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</si>
  <si>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</si>
  <si>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</si>
  <si>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</si>
  <si>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</si>
  <si>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</si>
  <si>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</si>
  <si>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</si>
  <si>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</si>
  <si>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</si>
  <si>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</si>
  <si>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</si>
  <si>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</si>
  <si>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</si>
  <si>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</si>
  <si>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</si>
  <si>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</si>
  <si>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</si>
  <si>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</si>
  <si>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</si>
  <si>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</si>
  <si>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</si>
  <si>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</si>
  <si>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</si>
  <si>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</si>
  <si>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</si>
  <si>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</si>
  <si>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</si>
  <si>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</si>
  <si>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</si>
  <si>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</si>
  <si>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</si>
  <si>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</si>
  <si>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</si>
  <si>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</si>
  <si>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</si>
  <si>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</si>
  <si>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</si>
  <si>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</si>
  <si>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</si>
  <si>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</si>
  <si>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</si>
  <si>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</si>
  <si>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</si>
  <si>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</si>
  <si>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</si>
  <si>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</si>
  <si>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</si>
  <si>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</si>
  <si>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</si>
  <si>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</si>
  <si>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</si>
  <si>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</si>
  <si>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</si>
  <si>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</si>
  <si>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</si>
  <si>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</si>
  <si>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</si>
  <si>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</si>
  <si>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</si>
  <si>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</si>
  <si>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</si>
  <si>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</si>
  <si>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</si>
  <si>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</si>
  <si>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</si>
  <si>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</si>
  <si>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</si>
  <si>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</si>
  <si>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</si>
  <si>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</si>
  <si>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</si>
  <si>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</si>
  <si>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</si>
  <si>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</si>
  <si>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</si>
  <si>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</si>
  <si>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</si>
  <si>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</si>
  <si>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</si>
  <si>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</si>
  <si>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</si>
  <si>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</si>
  <si>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</si>
  <si>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</si>
  <si>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</si>
  <si>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</si>
  <si>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</si>
  <si>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</si>
  <si>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</si>
  <si>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</si>
  <si>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</si>
  <si>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</si>
  <si>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</si>
  <si>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</si>
  <si>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</si>
  <si>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</si>
  <si>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</si>
  <si>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</si>
  <si>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</si>
  <si>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</si>
  <si>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</si>
  <si>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</si>
  <si>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</si>
  <si>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</si>
  <si>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</si>
  <si>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</si>
  <si>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</si>
  <si>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</si>
  <si>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</si>
  <si>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</si>
  <si>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</si>
  <si>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</si>
  <si>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</si>
  <si>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</si>
  <si>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</si>
  <si>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</si>
  <si>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</si>
  <si>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</si>
  <si>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</si>
  <si>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</si>
  <si>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</si>
  <si>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</si>
  <si>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</si>
  <si>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</si>
  <si>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</si>
  <si>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</si>
  <si>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</si>
  <si>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</si>
  <si>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</si>
  <si>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</si>
  <si>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</si>
  <si>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</si>
  <si>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</si>
  <si>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</si>
  <si>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</si>
  <si>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</si>
  <si>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</si>
  <si>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</si>
  <si>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</si>
  <si>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</si>
  <si>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</si>
  <si>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</si>
  <si>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</si>
  <si>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</si>
  <si>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</si>
  <si>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</si>
  <si>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</si>
  <si>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</si>
  <si>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</si>
  <si>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</si>
  <si>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</si>
  <si>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</si>
  <si>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</si>
  <si>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</si>
  <si>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</si>
  <si>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</si>
  <si>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</si>
  <si>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</si>
  <si>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</si>
  <si>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</si>
  <si>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</si>
  <si>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</si>
  <si>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</si>
  <si>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</si>
  <si>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</si>
  <si>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</si>
  <si>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</si>
  <si>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</si>
  <si>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</si>
  <si>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</si>
  <si>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</si>
  <si>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</si>
  <si>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</si>
  <si>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</si>
  <si>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</si>
  <si>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</si>
  <si>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</si>
  <si>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</si>
  <si>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</si>
  <si>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</si>
  <si>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</si>
  <si>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</si>
  <si>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</si>
  <si>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</si>
  <si>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</si>
  <si>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</si>
  <si>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</si>
  <si>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</si>
  <si>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</si>
  <si>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</si>
  <si>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</si>
  <si>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</si>
  <si>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</si>
  <si>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</si>
  <si>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</si>
  <si>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</si>
  <si>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</si>
  <si>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</si>
  <si>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</si>
  <si>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</si>
  <si>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</si>
  <si>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</si>
  <si>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</si>
  <si>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</si>
  <si>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</si>
  <si>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</si>
  <si>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</si>
  <si>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</si>
  <si>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</si>
  <si>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</si>
  <si>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</si>
  <si>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</si>
  <si>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</si>
  <si>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</si>
  <si>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</si>
  <si>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</si>
  <si>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</si>
  <si>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</si>
  <si>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</si>
  <si>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</si>
  <si>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</si>
  <si>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</si>
  <si>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</si>
  <si>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</si>
  <si>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</si>
  <si>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</si>
  <si>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</si>
  <si>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</si>
  <si>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</si>
  <si>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</si>
  <si>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</si>
  <si>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</si>
  <si>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</si>
  <si>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</si>
  <si>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</si>
  <si>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</si>
  <si>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</si>
  <si>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</si>
  <si>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</si>
  <si>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</si>
  <si>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</si>
  <si>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</si>
  <si>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</si>
  <si>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</si>
  <si>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</si>
  <si>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</si>
  <si>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</si>
  <si>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</si>
  <si>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</si>
  <si>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</si>
  <si>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</si>
  <si>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</si>
  <si>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</si>
  <si>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</si>
  <si>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</si>
  <si>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</si>
  <si>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</si>
  <si>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</si>
  <si>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</si>
  <si>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</si>
  <si>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</si>
  <si>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</si>
  <si>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</si>
  <si>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</si>
  <si>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</si>
  <si>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</si>
  <si>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</si>
  <si>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</si>
  <si>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</si>
  <si>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</si>
  <si>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</si>
  <si>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</si>
  <si>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</si>
  <si>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</si>
  <si>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</si>
  <si>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</si>
  <si>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</si>
  <si>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</si>
  <si>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</si>
  <si>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</si>
  <si>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</si>
  <si>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</si>
  <si>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</si>
  <si>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</si>
  <si>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</si>
  <si>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</si>
  <si>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</si>
  <si>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</si>
  <si>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</si>
  <si>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</si>
  <si>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</si>
  <si>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</si>
  <si>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</si>
  <si>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</si>
  <si>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</si>
  <si>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</si>
  <si>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</si>
  <si>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</si>
  <si>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</si>
  <si>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</si>
  <si>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</si>
  <si>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</si>
  <si>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</si>
  <si>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</si>
  <si>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</si>
  <si>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</si>
  <si>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</si>
  <si>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</si>
  <si>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</si>
  <si>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</si>
  <si>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</si>
  <si>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</si>
  <si>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</si>
  <si>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</si>
  <si>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</si>
  <si>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</si>
  <si>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</si>
  <si>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</si>
  <si>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</si>
  <si>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</si>
  <si>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</si>
  <si>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</si>
  <si>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</si>
  <si>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</si>
  <si>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</si>
  <si>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</si>
  <si>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</si>
  <si>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</si>
  <si>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</si>
  <si>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</si>
  <si>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</si>
  <si>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</si>
  <si>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</si>
  <si>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</si>
  <si>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</si>
  <si>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</si>
  <si>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</si>
  <si>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</si>
  <si>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</si>
  <si>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</si>
  <si>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</si>
  <si>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</si>
  <si>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</si>
  <si>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</si>
  <si>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</si>
  <si>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</si>
  <si>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</si>
  <si>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</si>
  <si>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</si>
  <si>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</si>
  <si>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</si>
  <si>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</si>
  <si>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</si>
  <si>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</si>
  <si>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</si>
  <si>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</si>
  <si>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</si>
  <si>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</si>
  <si>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</si>
  <si>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</si>
  <si>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</si>
  <si>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</si>
  <si>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</si>
  <si>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</si>
  <si>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</si>
  <si>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</si>
  <si>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</si>
  <si>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</si>
  <si>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</si>
  <si>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</si>
  <si>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</si>
  <si>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</si>
  <si>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</si>
  <si>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</si>
  <si>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</si>
  <si>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</si>
  <si>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</si>
  <si>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</si>
  <si>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</si>
  <si>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</si>
  <si>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</si>
  <si>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</si>
  <si>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</si>
  <si>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</si>
  <si>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</si>
  <si>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</si>
  <si>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</si>
  <si>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</si>
  <si>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</si>
  <si>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</si>
  <si>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</si>
  <si>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</si>
  <si>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</si>
  <si>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</si>
  <si>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</si>
  <si>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</si>
  <si>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</si>
  <si>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</si>
  <si>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</si>
  <si>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</si>
  <si>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</si>
  <si>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</si>
  <si>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</si>
  <si>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</si>
  <si>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</si>
  <si>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</si>
  <si>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</si>
  <si>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</si>
  <si>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</si>
  <si>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</si>
  <si>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</si>
  <si>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</si>
  <si>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</si>
  <si>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</si>
  <si>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</si>
  <si>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</si>
  <si>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</si>
  <si>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</si>
  <si>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</si>
  <si>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</si>
  <si>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</si>
  <si>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</si>
  <si>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</si>
  <si>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</si>
  <si>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</si>
  <si>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</si>
  <si>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</si>
  <si>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</si>
  <si>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</si>
  <si>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</si>
  <si>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</si>
  <si>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</si>
  <si>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</si>
  <si>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</si>
  <si>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</si>
  <si>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</si>
  <si>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</si>
  <si>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</si>
  <si>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</si>
  <si>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</si>
  <si>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</si>
  <si>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</si>
  <si>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</si>
  <si>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</si>
  <si>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</si>
  <si>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</si>
  <si>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</si>
  <si>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</si>
  <si>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</si>
  <si>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</si>
  <si>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</si>
  <si>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</si>
  <si>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</si>
  <si>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</si>
  <si>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</si>
  <si>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</si>
  <si>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</si>
  <si>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</si>
  <si>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</si>
  <si>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</si>
  <si>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</si>
  <si>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</si>
  <si>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</si>
  <si>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</si>
  <si>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</si>
  <si>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</si>
  <si>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</si>
  <si>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</si>
  <si>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</si>
  <si>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</si>
  <si>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</si>
  <si>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</si>
  <si>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</si>
  <si>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</si>
  <si>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</si>
  <si>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</si>
  <si>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</si>
  <si>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</si>
  <si>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</si>
  <si>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</si>
  <si>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</si>
  <si>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</si>
  <si>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</si>
  <si>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</si>
  <si>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</si>
  <si>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</si>
  <si>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</si>
  <si>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</si>
  <si>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</si>
  <si>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</si>
  <si>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</si>
  <si>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</si>
  <si>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</si>
  <si>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</si>
  <si>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</si>
  <si>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</si>
  <si>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</si>
  <si>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</si>
  <si>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</si>
  <si>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</si>
  <si>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</si>
  <si>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</si>
  <si>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</si>
  <si>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</si>
  <si>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</si>
  <si>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</si>
  <si>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</si>
  <si>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</si>
  <si>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</si>
  <si>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</si>
  <si>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</si>
  <si>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</si>
  <si>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</si>
  <si>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</si>
  <si>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</si>
  <si>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</si>
  <si>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</si>
  <si>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</si>
  <si>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</si>
  <si>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</si>
  <si>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</si>
  <si>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</si>
  <si>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</si>
  <si>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</si>
  <si>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</si>
  <si>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</si>
  <si>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</si>
  <si>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</si>
  <si>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</si>
  <si>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</si>
  <si>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</si>
  <si>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</si>
  <si>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</si>
  <si>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</si>
  <si>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</si>
  <si>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</si>
  <si>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</si>
  <si>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</si>
  <si>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</si>
  <si>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</si>
  <si>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</si>
  <si>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</si>
  <si>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</si>
  <si>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</si>
  <si>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</si>
  <si>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</si>
  <si>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</si>
  <si>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</si>
  <si>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</si>
  <si>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</si>
  <si>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</si>
  <si>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</si>
  <si>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</si>
  <si>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</si>
  <si>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</si>
  <si>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</si>
  <si>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</si>
  <si>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</si>
  <si>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</si>
  <si>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</si>
  <si>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</si>
  <si>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</si>
  <si>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</si>
  <si>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</si>
  <si>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</si>
  <si>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</si>
  <si>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</si>
  <si>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</si>
  <si>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</si>
  <si>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</si>
  <si>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</si>
  <si>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</si>
  <si>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</si>
  <si>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</si>
  <si>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</si>
  <si>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</si>
  <si>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</si>
  <si>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</si>
  <si>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</si>
  <si>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</si>
  <si>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</si>
  <si>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</si>
  <si>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</si>
  <si>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</si>
  <si>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</si>
  <si>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</si>
  <si>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</si>
  <si>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</si>
  <si>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</si>
  <si>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</si>
  <si>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</si>
  <si>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</si>
  <si>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</si>
  <si>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</si>
  <si>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</si>
  <si>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</si>
  <si>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</si>
  <si>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</si>
  <si>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</si>
  <si>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</si>
  <si>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</si>
  <si>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</si>
  <si>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</si>
  <si>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</si>
  <si>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</si>
  <si>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</si>
  <si>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</si>
  <si>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</si>
  <si>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</si>
  <si>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</si>
  <si>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</si>
  <si>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</si>
  <si>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</si>
  <si>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</si>
  <si>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</si>
  <si>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</si>
  <si>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</si>
  <si>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</si>
  <si>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</si>
  <si>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</si>
  <si>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</si>
  <si>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</si>
  <si>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</si>
  <si>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</si>
  <si>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</si>
  <si>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</si>
  <si>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</si>
  <si>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</si>
  <si>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</si>
  <si>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</si>
  <si>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</si>
  <si>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</si>
  <si>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</si>
  <si>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</si>
  <si>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</si>
  <si>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</si>
  <si>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</si>
  <si>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</si>
  <si>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</si>
  <si>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</si>
  <si>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</si>
  <si>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</si>
  <si>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</si>
  <si>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</si>
  <si>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</si>
  <si>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</si>
  <si>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</si>
  <si>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</si>
  <si>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</si>
  <si>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</si>
  <si>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</si>
  <si>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</si>
  <si>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</si>
  <si>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</si>
  <si>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</si>
  <si>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</si>
  <si>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</si>
  <si>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</si>
  <si>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</si>
  <si>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</si>
  <si>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</si>
  <si>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</si>
  <si>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</si>
  <si>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</si>
  <si>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</si>
  <si>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</si>
  <si>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</si>
  <si>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</si>
  <si>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</si>
  <si>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</si>
  <si>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</si>
  <si>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</si>
  <si>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</si>
  <si>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</si>
  <si>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</si>
  <si>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</si>
  <si>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</si>
  <si>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</si>
  <si>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</si>
  <si>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</si>
  <si>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</si>
  <si>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</si>
  <si>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</si>
  <si>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</si>
  <si>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</si>
  <si>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</si>
  <si>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</si>
  <si>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</si>
  <si>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</si>
  <si>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</si>
  <si>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</si>
  <si>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</si>
  <si>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</si>
  <si>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</si>
  <si>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</si>
  <si>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</si>
  <si>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</si>
  <si>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</si>
  <si>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</si>
  <si>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</si>
  <si>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</si>
  <si>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</si>
  <si>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</si>
  <si>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</si>
  <si>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</si>
  <si>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</si>
  <si>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</si>
  <si>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</si>
  <si>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</si>
  <si>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</si>
  <si>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</si>
  <si>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</si>
  <si>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</si>
  <si>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</si>
  <si>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</si>
  <si>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</si>
  <si>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</si>
  <si>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</si>
  <si>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</si>
  <si>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</si>
  <si>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</si>
  <si>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</si>
  <si>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</si>
  <si>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</si>
  <si>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</si>
  <si>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</si>
  <si>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</si>
  <si>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</si>
  <si>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</si>
  <si>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</si>
  <si>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</si>
  <si>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</si>
  <si>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</si>
  <si>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</si>
  <si>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</si>
  <si>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</si>
  <si>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</si>
  <si>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</si>
  <si>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</si>
  <si>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</si>
  <si>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</si>
  <si>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</si>
  <si>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</si>
  <si>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</si>
  <si>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</si>
  <si>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</si>
  <si>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</si>
  <si>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</si>
  <si>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</si>
  <si>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</si>
  <si>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</si>
  <si>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</si>
  <si>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</si>
  <si>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</si>
  <si>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</si>
  <si>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</si>
  <si>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</si>
  <si>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</si>
  <si>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</si>
  <si>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</si>
  <si>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</si>
  <si>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</si>
  <si>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</si>
  <si>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</si>
  <si>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</si>
  <si>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</si>
  <si>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</si>
  <si>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</si>
  <si>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</si>
  <si>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</si>
  <si>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</si>
  <si>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</si>
  <si>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</si>
  <si>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</si>
  <si>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</si>
  <si>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</si>
  <si>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</si>
  <si>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</si>
  <si>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</si>
  <si>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</si>
  <si>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</si>
  <si>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</si>
  <si>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</si>
  <si>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</si>
  <si>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</si>
  <si>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</si>
  <si>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</si>
  <si>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</si>
  <si>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</si>
  <si>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</si>
  <si>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</si>
  <si>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</si>
  <si>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</si>
  <si>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</si>
  <si>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</si>
  <si>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</si>
  <si>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</si>
  <si>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</si>
  <si>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</si>
  <si>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</si>
  <si>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</si>
  <si>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</si>
  <si>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</si>
  <si>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</si>
  <si>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</si>
  <si>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</si>
  <si>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</si>
  <si>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</si>
  <si>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</si>
  <si>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</si>
  <si>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</si>
  <si>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</si>
  <si>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</si>
  <si>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</si>
  <si>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</si>
  <si>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</si>
  <si>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</si>
  <si>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</si>
  <si>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</si>
  <si>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</si>
  <si>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</si>
  <si>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</si>
  <si>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</si>
  <si>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</si>
  <si>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</si>
  <si>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</si>
  <si>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</si>
  <si>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</si>
  <si>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</si>
  <si>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</si>
  <si>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</si>
  <si>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</si>
  <si>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</si>
  <si>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</si>
  <si>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</si>
  <si>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</si>
  <si>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</si>
  <si>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</si>
  <si>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</si>
  <si>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</si>
  <si>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</si>
  <si>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</si>
  <si>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</si>
  <si>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</si>
  <si>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</si>
  <si>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</si>
  <si>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</si>
  <si>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</si>
  <si>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</si>
  <si>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</si>
  <si>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</si>
  <si>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</si>
  <si>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</si>
  <si>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</si>
  <si>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</si>
  <si>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</si>
  <si>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</si>
  <si>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</si>
  <si>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</si>
  <si>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</si>
  <si>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</si>
  <si>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</si>
  <si>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</si>
  <si>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</si>
  <si>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</si>
  <si>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</si>
  <si>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</si>
  <si>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</si>
  <si>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</si>
  <si>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</si>
  <si>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</si>
  <si>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</si>
  <si>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</si>
  <si>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</si>
  <si>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</si>
  <si>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</si>
  <si>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</si>
  <si>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</si>
  <si>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</si>
  <si>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</si>
  <si>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</si>
  <si>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</si>
  <si>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</si>
  <si>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</si>
  <si>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</si>
  <si>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</si>
  <si>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</si>
  <si>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</si>
  <si>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</si>
  <si>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</si>
  <si>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</si>
  <si>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</si>
  <si>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</si>
  <si>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</si>
  <si>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</si>
  <si>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</si>
  <si>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</si>
  <si>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</si>
  <si>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</si>
  <si>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</si>
  <si>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</si>
  <si>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</si>
  <si>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</si>
  <si>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</si>
  <si>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</si>
  <si>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</si>
  <si>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</si>
  <si>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</si>
  <si>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</si>
  <si>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</si>
  <si>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</si>
  <si>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</si>
  <si>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</si>
  <si>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</si>
  <si>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</si>
  <si>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</si>
  <si>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</si>
  <si>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</si>
  <si>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</si>
  <si>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</si>
  <si>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</si>
  <si>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</si>
  <si>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</si>
  <si>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</si>
  <si>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</si>
  <si>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</si>
  <si>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</si>
  <si>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</si>
  <si>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</si>
  <si>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</si>
  <si>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</si>
  <si>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</si>
  <si>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</si>
  <si>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</si>
  <si>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</si>
  <si>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</si>
  <si>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</si>
  <si>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</si>
  <si>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</si>
  <si>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</si>
  <si>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</si>
  <si>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</si>
  <si>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</si>
  <si>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</si>
  <si>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</si>
  <si>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</si>
  <si>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</si>
  <si>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</si>
  <si>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</si>
  <si>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</si>
  <si>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</si>
  <si>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</si>
  <si>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</si>
  <si>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</si>
  <si>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</si>
  <si>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</si>
  <si>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</si>
  <si>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</si>
  <si>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</si>
  <si>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</si>
  <si>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</si>
  <si>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</si>
  <si>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</si>
  <si>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</si>
  <si>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</si>
  <si>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</si>
  <si>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</si>
  <si>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</si>
  <si>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</si>
  <si>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</si>
  <si>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</si>
  <si>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</si>
  <si>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</si>
  <si>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</si>
  <si>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</si>
  <si>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</si>
  <si>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</si>
  <si>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</si>
  <si>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</si>
  <si>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</si>
  <si>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</si>
  <si>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</si>
  <si>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</si>
  <si>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</si>
  <si>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</si>
  <si>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</si>
  <si>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</si>
  <si>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</si>
  <si>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</si>
  <si>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</si>
  <si>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</si>
  <si>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</si>
  <si>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</si>
  <si>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</si>
  <si>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</si>
  <si>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</si>
  <si>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</si>
  <si>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</si>
  <si>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</si>
  <si>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</si>
  <si>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</si>
  <si>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</si>
  <si>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</si>
  <si>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</si>
  <si>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</si>
  <si>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</si>
  <si>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</si>
  <si>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</si>
  <si>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</si>
  <si>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</si>
  <si>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</si>
  <si>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</si>
  <si>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</si>
  <si>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</si>
  <si>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</si>
  <si>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</si>
  <si>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</si>
  <si>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</si>
  <si>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</si>
  <si>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</si>
  <si>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</si>
  <si>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</si>
  <si>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</si>
  <si>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</si>
  <si>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</si>
  <si>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</si>
  <si>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</si>
  <si>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</si>
  <si>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</si>
  <si>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</si>
  <si>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</si>
  <si>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</si>
  <si>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</si>
  <si>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</si>
  <si>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</si>
  <si>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</si>
  <si>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</si>
  <si>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</si>
  <si>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</si>
  <si>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</si>
  <si>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</si>
  <si>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</si>
  <si>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</si>
  <si>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</si>
  <si>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</si>
  <si>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</si>
  <si>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</si>
  <si>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</si>
  <si>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</si>
  <si>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</si>
  <si>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</si>
  <si>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</si>
  <si>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</si>
  <si>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</si>
  <si>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</si>
  <si>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</si>
  <si>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</si>
  <si>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</si>
  <si>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</si>
  <si>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</si>
  <si>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</si>
  <si>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</si>
  <si>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</si>
  <si>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</si>
  <si>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</si>
  <si>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</si>
  <si>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</si>
  <si>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</si>
  <si>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</si>
  <si>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</si>
  <si>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</si>
  <si>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</si>
  <si>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</si>
  <si>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</si>
  <si>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</si>
  <si>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</si>
  <si>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</si>
  <si>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</si>
  <si>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</si>
  <si>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</si>
  <si>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</si>
  <si>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</si>
  <si>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</si>
  <si>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</si>
  <si>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</si>
  <si>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</si>
  <si>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</si>
  <si>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</si>
  <si>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</si>
  <si>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</si>
  <si>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</si>
  <si>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</si>
  <si>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</si>
  <si>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</si>
  <si>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</si>
  <si>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</si>
  <si>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</si>
  <si>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</si>
  <si>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</si>
  <si>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</si>
  <si>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</si>
  <si>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</si>
  <si>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</si>
  <si>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</si>
  <si>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</si>
  <si>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</si>
  <si>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</si>
  <si>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</si>
  <si>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</si>
  <si>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</si>
  <si>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</si>
  <si>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</si>
  <si>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</si>
  <si>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</si>
  <si>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</si>
  <si>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</si>
  <si>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</si>
  <si>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</si>
  <si>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</si>
  <si>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</si>
  <si>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</si>
  <si>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</si>
  <si>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</si>
  <si>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</si>
  <si>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</si>
  <si>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</si>
  <si>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</si>
  <si>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</si>
  <si>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</si>
  <si>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</si>
  <si>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</si>
  <si>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</si>
  <si>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</si>
  <si>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</si>
  <si>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</si>
  <si>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</si>
  <si>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</si>
  <si>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</si>
  <si>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</si>
  <si>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</si>
  <si>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</si>
  <si>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</si>
  <si>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</si>
  <si>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</si>
  <si>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</si>
  <si>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</si>
  <si>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</si>
  <si>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</si>
  <si>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</si>
  <si>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</si>
  <si>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</si>
  <si>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</si>
  <si>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</si>
  <si>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</si>
  <si>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</si>
  <si>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</si>
  <si>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</si>
  <si>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</si>
  <si>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</si>
  <si>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</si>
  <si>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</si>
  <si>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</si>
  <si>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</si>
  <si>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</si>
  <si>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</si>
  <si>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</si>
  <si>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</si>
  <si>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</si>
  <si>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</si>
  <si>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</si>
  <si>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</si>
  <si>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</si>
  <si>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</si>
  <si>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</si>
  <si>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</si>
  <si>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</si>
  <si>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</si>
  <si>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</si>
  <si>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</si>
  <si>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</si>
  <si>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</si>
  <si>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</si>
  <si>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</si>
  <si>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</si>
  <si>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</si>
  <si>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</si>
  <si>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</si>
  <si>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</si>
  <si>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</si>
  <si>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</si>
  <si>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</si>
  <si>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</si>
  <si>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</si>
  <si>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</si>
  <si>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</si>
  <si>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</si>
  <si>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</si>
  <si>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</si>
  <si>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</si>
  <si>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</si>
  <si>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</si>
  <si>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</si>
  <si>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</si>
  <si>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</si>
  <si>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</si>
  <si>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</si>
  <si>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</si>
  <si>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</si>
  <si>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</si>
  <si>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</si>
  <si>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</si>
  <si>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</si>
  <si>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</si>
  <si>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</si>
  <si>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</si>
  <si>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</si>
  <si>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</si>
  <si>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</si>
  <si>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</si>
  <si>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</si>
  <si>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</si>
  <si>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</si>
  <si>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</si>
  <si>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</si>
  <si>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</si>
  <si>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</si>
  <si>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</si>
  <si>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</si>
  <si>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</si>
  <si>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</si>
  <si>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</si>
  <si>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</si>
  <si>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</si>
  <si>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</si>
  <si>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</si>
  <si>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</si>
  <si>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</si>
  <si>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</si>
  <si>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</si>
  <si>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</si>
  <si>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</si>
  <si>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</si>
  <si>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</si>
  <si>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</si>
  <si>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</si>
  <si>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</si>
  <si>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</si>
  <si>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</si>
  <si>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</si>
  <si>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</si>
  <si>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</si>
  <si>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</si>
  <si>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</si>
  <si>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</si>
  <si>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</si>
  <si>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</si>
  <si>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</si>
  <si>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</si>
  <si>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</si>
  <si>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</si>
  <si>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</si>
  <si>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</si>
  <si>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</si>
  <si>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</si>
  <si>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</si>
  <si>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</si>
  <si>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</si>
  <si>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</si>
  <si>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</si>
  <si>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</si>
  <si>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</si>
  <si>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</si>
  <si>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</si>
  <si>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</si>
  <si>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</si>
  <si>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</si>
  <si>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</si>
  <si>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</si>
  <si>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</si>
  <si>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</si>
  <si>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</si>
  <si>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</si>
  <si>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</si>
  <si>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</si>
  <si>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</si>
  <si>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</si>
  <si>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</si>
  <si>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</si>
  <si>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</si>
  <si>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</si>
  <si>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</si>
  <si>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</si>
  <si>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</si>
  <si>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</si>
  <si>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</si>
  <si>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</si>
  <si>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</si>
  <si>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</si>
  <si>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</si>
  <si>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</si>
  <si>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</si>
  <si>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</si>
  <si>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</si>
  <si>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</si>
  <si>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</si>
  <si>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</si>
  <si>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</si>
  <si>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</si>
  <si>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</si>
  <si>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</si>
  <si>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</si>
  <si>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</si>
  <si>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</si>
  <si>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</si>
  <si>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</si>
  <si>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</si>
  <si>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</si>
  <si>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</si>
  <si>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</si>
  <si>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</si>
  <si>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</si>
  <si>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</si>
  <si>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</si>
  <si>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</si>
  <si>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</si>
  <si>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</si>
  <si>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</si>
  <si>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</si>
  <si>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</si>
  <si>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</si>
  <si>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</si>
  <si>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</si>
  <si>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</si>
  <si>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</si>
  <si>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</si>
  <si>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</si>
  <si>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</si>
  <si>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</si>
  <si>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</si>
  <si>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</si>
  <si>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</si>
  <si>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</si>
  <si>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</si>
  <si>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</si>
  <si>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</si>
  <si>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</si>
  <si>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</si>
  <si>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</si>
  <si>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</si>
  <si>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</si>
  <si>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</si>
  <si>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</si>
  <si>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</si>
  <si>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</si>
  <si>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</si>
  <si>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</si>
  <si>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</si>
  <si>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</si>
  <si>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</si>
  <si>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</si>
  <si>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</si>
  <si>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</si>
  <si>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</si>
  <si>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</si>
  <si>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</si>
  <si>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</si>
  <si>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</si>
  <si>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</si>
  <si>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</si>
  <si>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</si>
  <si>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</si>
  <si>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</si>
  <si>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</si>
  <si>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</si>
  <si>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</si>
  <si>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</si>
  <si>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</si>
  <si>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</si>
  <si>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</si>
  <si>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</si>
  <si>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</si>
  <si>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</si>
  <si>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</si>
  <si>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</si>
  <si>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</si>
  <si>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</si>
  <si>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</si>
  <si>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</si>
  <si>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</si>
  <si>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</si>
  <si>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</si>
  <si>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</si>
  <si>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</si>
  <si>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</si>
  <si>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</si>
  <si>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</si>
  <si>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</si>
  <si>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</si>
  <si>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</si>
  <si>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</si>
  <si>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</si>
  <si>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</si>
  <si>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</si>
  <si>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</si>
  <si>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</si>
  <si>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</si>
  <si>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</si>
  <si>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</si>
  <si>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</si>
  <si>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</si>
  <si>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</si>
  <si>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</si>
  <si>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</si>
  <si>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</si>
  <si>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</si>
  <si>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</si>
  <si>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</si>
  <si>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</si>
  <si>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</si>
  <si>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</si>
  <si>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</si>
  <si>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</si>
  <si>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</si>
  <si>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</si>
  <si>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</si>
  <si>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</si>
  <si>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</si>
  <si>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</si>
  <si>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</si>
  <si>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</si>
  <si>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</si>
  <si>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</si>
  <si>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</si>
  <si>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</si>
  <si>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</si>
  <si>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</si>
  <si>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</si>
  <si>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</si>
  <si>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</si>
  <si>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</si>
  <si>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</si>
  <si>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</si>
  <si>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</si>
  <si>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</si>
  <si>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</si>
  <si>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</si>
  <si>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</si>
  <si>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</si>
  <si>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</si>
  <si>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</si>
  <si>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</si>
  <si>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</si>
  <si>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</si>
  <si>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</si>
  <si>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</si>
  <si>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</si>
  <si>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</si>
  <si>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</si>
  <si>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</si>
  <si>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</si>
  <si>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</si>
  <si>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</si>
  <si>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</si>
  <si>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</si>
  <si>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</si>
  <si>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</si>
  <si>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</si>
  <si>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</si>
  <si>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</si>
  <si>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</si>
  <si>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</si>
  <si>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</si>
  <si>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</si>
  <si>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</si>
  <si>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</si>
  <si>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</si>
  <si>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</si>
  <si>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</si>
  <si>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</si>
  <si>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</si>
  <si>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</si>
  <si>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</si>
  <si>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</si>
  <si>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</si>
  <si>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</si>
  <si>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</si>
  <si>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</si>
  <si>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</si>
  <si>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</si>
  <si>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</si>
  <si>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</si>
  <si>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</si>
  <si>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</si>
  <si>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</si>
  <si>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</si>
  <si>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</si>
  <si>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</si>
  <si>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</si>
  <si>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</si>
  <si>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</si>
  <si>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</si>
  <si>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</si>
  <si>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</si>
  <si>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</si>
  <si>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</si>
  <si>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</si>
  <si>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</si>
  <si>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</si>
  <si>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</si>
  <si>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</si>
  <si>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</si>
  <si>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</si>
  <si>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</si>
  <si>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</si>
  <si>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</si>
  <si>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</si>
  <si>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</si>
  <si>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</si>
  <si>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</si>
  <si>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</si>
  <si>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</si>
  <si>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</si>
  <si>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</si>
  <si>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</si>
  <si>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</si>
  <si>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</si>
  <si>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</si>
  <si>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</si>
  <si>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</si>
  <si>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</si>
  <si>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</si>
  <si>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</si>
  <si>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</si>
  <si>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</si>
  <si>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</si>
  <si>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</si>
  <si>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</si>
  <si>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</si>
  <si>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</si>
  <si>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</si>
  <si>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</si>
  <si>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</si>
  <si>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</si>
  <si>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</si>
  <si>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</si>
  <si>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</si>
  <si>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</si>
  <si>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</si>
  <si>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</si>
  <si>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</si>
  <si>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</si>
  <si>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</si>
  <si>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</si>
  <si>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</si>
  <si>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</si>
  <si>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</si>
  <si>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</si>
  <si>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</si>
  <si>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</si>
  <si>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</si>
  <si>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</si>
  <si>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</si>
  <si>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</si>
  <si>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</si>
  <si>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</si>
  <si>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</si>
  <si>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</si>
  <si>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</si>
  <si>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</si>
  <si>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</si>
  <si>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</si>
  <si>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</si>
  <si>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</si>
  <si>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</si>
  <si>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</si>
  <si>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</si>
  <si>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</si>
  <si>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</si>
  <si>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</si>
  <si>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</si>
  <si>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</si>
  <si>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</si>
  <si>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</si>
  <si>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</si>
  <si>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</si>
  <si>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</si>
  <si>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</si>
  <si>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</si>
  <si>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</si>
  <si>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</si>
  <si>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</si>
  <si>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</si>
  <si>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</si>
  <si>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</si>
  <si>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</si>
  <si>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</si>
  <si>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</si>
  <si>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</si>
  <si>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</si>
  <si>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</si>
  <si>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</si>
  <si>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</si>
  <si>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</si>
  <si>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</si>
  <si>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</si>
  <si>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</si>
  <si>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</si>
  <si>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</si>
  <si>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</si>
  <si>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</si>
  <si>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</si>
  <si>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</si>
  <si>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</si>
  <si>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</si>
  <si>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</si>
  <si>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</si>
  <si>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</si>
  <si>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</si>
  <si>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</si>
  <si>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</si>
  <si>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</si>
  <si>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</si>
  <si>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</si>
  <si>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</si>
  <si>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</si>
  <si>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</si>
  <si>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</si>
  <si>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</si>
  <si>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</si>
  <si>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</si>
  <si>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</si>
  <si>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</si>
  <si>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</si>
  <si>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</si>
  <si>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</si>
  <si>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</si>
  <si>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</si>
  <si>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</si>
  <si>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</si>
  <si>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</si>
  <si>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</si>
  <si>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</si>
  <si>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</si>
  <si>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</si>
  <si>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</si>
  <si>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</si>
  <si>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</si>
  <si>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</si>
  <si>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</si>
  <si>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</si>
  <si>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</si>
  <si>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</si>
  <si>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</si>
  <si>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</si>
  <si>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</si>
  <si>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</si>
  <si>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</si>
  <si>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</si>
  <si>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</si>
  <si>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</si>
  <si>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</si>
  <si>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</si>
  <si>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</si>
  <si>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</si>
  <si>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</si>
  <si>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</si>
  <si>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</si>
  <si>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</si>
  <si>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</si>
  <si>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</si>
  <si>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</si>
  <si>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</si>
  <si>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</si>
  <si>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</si>
  <si>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</si>
  <si>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</si>
  <si>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</si>
  <si>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</si>
  <si>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</si>
  <si>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</si>
  <si>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</si>
  <si>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</si>
  <si>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</si>
  <si>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</si>
  <si>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</si>
  <si>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</si>
  <si>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</si>
  <si>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</si>
  <si>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</si>
  <si>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</si>
  <si>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</si>
  <si>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</si>
  <si>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</si>
  <si>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</si>
  <si>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</si>
  <si>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</si>
  <si>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</si>
  <si>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</si>
  <si>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</si>
  <si>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</si>
  <si>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</si>
  <si>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</si>
  <si>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</si>
  <si>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</si>
  <si>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</si>
  <si>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</si>
  <si>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</si>
  <si>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</si>
  <si>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</si>
  <si>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</si>
  <si>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</si>
  <si>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</si>
  <si>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</si>
  <si>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</si>
  <si>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</si>
  <si>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</si>
  <si>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</si>
  <si>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</si>
  <si>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</si>
  <si>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</si>
  <si>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</si>
  <si>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</si>
  <si>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</si>
  <si>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</si>
  <si>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</si>
  <si>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</si>
  <si>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</si>
  <si>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</si>
  <si>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</si>
  <si>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</si>
  <si>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</si>
  <si>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</si>
  <si>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</si>
  <si>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</si>
  <si>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</si>
  <si>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</si>
  <si>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</si>
  <si>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</si>
  <si>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</si>
  <si>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</si>
  <si>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</si>
  <si>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PCM-20251026-00000164</t>
  </si>
  <si>
    <t>ETA 60 min</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</si>
  <si>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</si>
  <si>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</si>
  <si>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</si>
  <si>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</si>
  <si>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</si>
  <si>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night access issue / USF area team will check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</si>
  <si>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</si>
  <si>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</si>
  <si>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</si>
  <si>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</si>
  <si>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</si>
  <si>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</si>
  <si>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PCM-20251026-00000210</t>
  </si>
  <si>
    <t>5g cell down due to rectifier module faulty, rectifier module under repair arrangement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</si>
</sst>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9" totalsRowShown="0" headerRowDxfId="174" dataDxfId="173" headerRowBorderDxfId="171" tableBorderDxfId="172" totalsRowBorderDxfId="170">
  <autoFilter ref="A1:L5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5" totalsRowShown="0" headerRowDxfId="157" dataDxfId="156" headerRowBorderDxfId="154" tableBorderDxfId="155" totalsRowBorderDxfId="153">
  <autoFilter ref="A1:CJ2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4" totalsRowShown="0" headerRowDxfId="64" dataDxfId="63" headerRowBorderDxfId="61" tableBorderDxfId="62">
  <autoFilter ref="A1:L111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0" totalsRowShown="0" headerRowDxfId="48" dataDxfId="47" headerRowBorderDxfId="45" tableBorderDxfId="46" totalsRowBorderDxfId="44">
  <autoFilter ref="A1:L22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4" totalsRowShown="0" headerRowDxfId="15" dataDxfId="14" headerRowBorderDxfId="12" tableBorderDxfId="13">
  <autoFilter ref="A1:L13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9"/>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293.19922106481681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12.704232638890971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45956.147646990743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45956.147646990743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45956.147646990743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45956.147646990743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45956.147646990743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45956.147646990743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45956.147646990743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45956.147646990743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45956.147646990743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45956.147646990743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45956.147646990743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45956.147646990743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45956.147646990743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45956.147646990743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45956.147646990743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45956.147646990743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45956.147646990743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45956.147646990743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45956.147646990743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45956.147646990743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45956.147646990743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45956.147646990743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45956.147646990743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45956.147646990743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45956.147646990743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45956.147646990743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45956.147646990743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45956.147646990743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45956.147646990743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45956.147646990743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45956.147646990743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45956.147646990743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45956.147646990743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45956.147646990743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45956.147646990743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45956.147646990743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45956.147646990743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45956.147646990743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45956.147646990743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45956.147646990743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45956.147646990743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45956.147646990743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45956.147646990743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45956.147646990743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45956.147646990743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45956.147646990743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45956.147646990743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45956.147646990743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45956.147646990743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45956.147646990743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45956.147646990743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45956.147646990743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45956.147646990743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45956.147646990743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45956.147646990743</v>
      </c>
      <c r="H58" s="136"/>
      <c r="I58" s="134" t="str">
        <f>IFERROR(VLOOKUP(D58,DB!A:F,6,0),"")</f>
        <v/>
      </c>
      <c r="J58" s="134" t="str">
        <f>IFERROR(VLOOKUP(D58,DB!A:G,7,0),"")</f>
        <v/>
      </c>
      <c r="K58" s="138"/>
      <c r="L58" s="139" t="str">
        <f>IFERROR(VLOOKUP(D58,DB!A:I,9,0),"")</f>
        <v/>
      </c>
    </row>
    <row r="59" spans="1:12" ht="15" customHeight="1">
      <c r="A59" s="145"/>
      <c r="B59" s="146" t="str">
        <f>IFERROR(VLOOKUP(D59,DB!A:K,11,0),"")</f>
        <v/>
      </c>
      <c r="C59" s="146"/>
      <c r="D59" s="146"/>
      <c r="E59" s="147"/>
      <c r="F59" s="148"/>
      <c r="G59" s="149">
        <f ca="1">IFERROR(NOW()-F59,"")</f>
        <v>45956.147646990743</v>
      </c>
      <c r="H59" s="148"/>
      <c r="I59" s="146" t="str">
        <f>IFERROR(VLOOKUP(D59,DB!A:F,6,0),"")</f>
        <v/>
      </c>
      <c r="J59" s="146" t="str">
        <f>IFERROR(VLOOKUP(D59,DB!A:G,7,0),"")</f>
        <v/>
      </c>
      <c r="K59" s="150"/>
      <c r="L59" s="151" t="str">
        <f>IFERROR(VLOOKUP(D59,DB!A:I,9,0),"")</f>
        <v/>
      </c>
    </row>
  </sheetData>
  <customSheetViews>
    <customSheetView guid="{F6042A99-DD27-4453-835D-0834D95730CC}" filter="1" showAutoFilter="1">
      <pageMargins left="0" right="0" top="0" bottom="0" header="0" footer="0"/>
      <autoFilter ref="B1:M1" xr:uid="{C69DAAEC-E99C-44C8-971A-53D9F2F3AB8C}"/>
    </customSheetView>
  </customSheetViews>
  <dataValidations count="2">
    <dataValidation allowBlank="1" showInputMessage="1" showErrorMessage="1" sqref="E1" xr:uid="{5DBA255D-CDD9-49FB-AD3C-AF70AB4EE696}"/>
    <dataValidation type="list" allowBlank="1" showInputMessage="1" showErrorMessage="1" sqref="E2:E5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5"/>
  <sheetViews>
    <sheetView workbookViewId="0">
      <selection activeCell="A5" sqref="A5:XFD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131.14780902778148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17718</v>
      </c>
      <c r="E4" s="87" t="s">
        <v>38998</v>
      </c>
      <c r="F4" s="89">
        <v>45944.495775462965</v>
      </c>
      <c r="G4" s="116">
        <f ca="1">IFERROR(NOW()-F4,"-")</f>
        <v>11.651871527777985</v>
      </c>
      <c r="H4" s="115">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45956.147646990743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45956.147646990743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45956.147646990743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45956.147646990743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45956.147646990743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45956.147646990743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45956.147646990743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45956.147646990743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45956.147646990743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45956.147646990743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45956.147646990743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45956.147646990743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45956.147646990743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45956.147646990743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45956.147646990743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45956.147646990743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45956.147646990743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45956.147646990743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45956.147646990743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45956.147646990743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45956.147646990743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45956.147646990743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45956.147646990743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45956.147646990743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45956.147646990743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45956.147646990743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45956.147646990743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45956.147646990743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45956.147646990743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45956.147646990743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45956.147646990743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45956.147646990743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45956.147646990743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45956.147646990743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45956.147646990743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45956.147646990743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45956.147646990743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45956.147646990743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45956.147646990743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45956.147646990743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45956.147646990743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45956.147646990743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45956.147646990743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45956.147646990743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45956.147646990743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45956.147646990743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45956.147646990743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45956.147646990743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45956.147646990743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45956.147646990743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45956.147646990743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45956.147646990743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45956.147646990743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45956.147646990743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45956.147646990743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45956.147646990743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45956.147646990743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45956.147646990743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45956.147646990743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45956.147646990743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45956.147646990743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45956.147646990743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45956.147646990743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45956.147646990743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45956.147646990743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45956.147646990743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45956.147646990743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45956.147646990743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45956.147646990743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45956.147646990743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45956.147646990743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45956.147646990743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45956.147646990743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45956.147646990743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45956.147646990743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45956.147646990743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61"/>
      <c r="B81" s="162" t="str">
        <f>IFERROR(VLOOKUP(D81,DB!A:K,11,0),"")</f>
        <v/>
      </c>
      <c r="C81" s="162"/>
      <c r="D81" s="162"/>
      <c r="E81" s="163"/>
      <c r="F81" s="164"/>
      <c r="G81" s="165">
        <f ca="1">IFERROR(NOW()-F81,"-")</f>
        <v>45956.147646990743</v>
      </c>
      <c r="H81" s="164"/>
      <c r="I81" s="162" t="str">
        <f>IFERROR(VLOOKUP(D81,DB!A:F,6,0),"")</f>
        <v/>
      </c>
      <c r="J81" s="162" t="str">
        <f>IFERROR(VLOOKUP(D81,DB!A:G,7,0),"")</f>
        <v/>
      </c>
      <c r="K81" s="166"/>
      <c r="L81" s="162" t="str">
        <f>IFERROR(VLOOKUP(D81,DB!A:I,9,0),"")</f>
        <v/>
      </c>
      <c r="M81" s="162"/>
      <c r="N81" s="162"/>
      <c r="O81" s="162"/>
      <c r="P81" s="162"/>
      <c r="Q81" s="162"/>
      <c r="R81" s="162"/>
      <c r="S81" s="162"/>
      <c r="T81" s="162"/>
      <c r="U81" s="162"/>
      <c r="V81" s="162"/>
      <c r="W81" s="162"/>
      <c r="X81" s="162"/>
      <c r="Y81" s="162"/>
      <c r="Z81" s="162"/>
      <c r="AA81" s="162"/>
      <c r="AB81" s="162"/>
      <c r="AC81" s="162"/>
      <c r="AD81" s="162"/>
      <c r="AE81" s="162"/>
      <c r="AF81" s="162"/>
      <c r="AG81" s="162"/>
      <c r="AH81" s="162"/>
      <c r="AI81" s="162"/>
      <c r="AJ81" s="162"/>
      <c r="AK81" s="162"/>
      <c r="AL81" s="162"/>
      <c r="AM81" s="162"/>
      <c r="AN81" s="162"/>
      <c r="AO81" s="162"/>
      <c r="AP81" s="162"/>
      <c r="AQ81" s="162"/>
      <c r="AR81" s="162"/>
      <c r="AS81" s="162"/>
      <c r="AT81" s="162"/>
      <c r="AU81" s="162"/>
      <c r="AV81" s="162"/>
      <c r="AW81" s="162"/>
      <c r="AX81" s="162"/>
      <c r="AY81" s="162"/>
      <c r="AZ81" s="162"/>
      <c r="BA81" s="162"/>
      <c r="BB81" s="162"/>
      <c r="BC81" s="162"/>
      <c r="BD81" s="162"/>
      <c r="BE81" s="162"/>
      <c r="BF81" s="162"/>
      <c r="BG81" s="162"/>
      <c r="BH81" s="162"/>
      <c r="BI81" s="162"/>
      <c r="BJ81" s="162"/>
      <c r="BK81" s="162"/>
      <c r="BL81" s="162"/>
      <c r="BM81" s="162"/>
      <c r="BN81" s="162"/>
      <c r="BO81" s="162"/>
      <c r="BP81" s="162"/>
      <c r="BQ81" s="162"/>
      <c r="BR81" s="162"/>
      <c r="BS81" s="162"/>
      <c r="BT81" s="162"/>
      <c r="BU81" s="162"/>
      <c r="BV81" s="162"/>
      <c r="BW81" s="162"/>
      <c r="BX81" s="162"/>
      <c r="BY81" s="162"/>
      <c r="BZ81" s="162"/>
      <c r="CA81" s="162"/>
      <c r="CB81" s="162"/>
      <c r="CC81" s="162"/>
      <c r="CD81" s="162"/>
      <c r="CE81" s="162"/>
      <c r="CF81" s="162"/>
      <c r="CG81" s="162"/>
      <c r="CH81" s="162"/>
      <c r="CI81" s="162"/>
      <c r="CJ81" s="167"/>
    </row>
    <row r="82" spans="1:88" ht="31.5" customHeight="1">
      <c r="A82" s="113"/>
      <c r="B82" s="18" t="str">
        <f>IFERROR(VLOOKUP(D82,DB!A:K,11,0),"")</f>
        <v/>
      </c>
      <c r="C82" s="18"/>
      <c r="D82" s="18"/>
      <c r="E82" s="114"/>
      <c r="F82" s="115"/>
      <c r="G82" s="116">
        <f ca="1">IFERROR(NOW()-F82,"-")</f>
        <v>45956.147646990743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45956.147646990743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45956.147646990743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45956.147646990743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45956.147646990743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45956.147646990743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45956.147646990743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45956.147646990743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45956.147646990743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45956.147646990743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45956.147646990743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45956.147646990743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45956.147646990743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45956.147646990743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45956.147646990743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45956.147646990743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45956.147646990743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45956.147646990743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45956.147646990743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45956.147646990743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45956.147646990743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45956.147646990743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45956.147646990743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45956.147646990743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45956.147646990743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45956.147646990743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45956.147646990743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45956.147646990743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45956.147646990743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45956.147646990743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45956.147646990743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45956.147646990743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45956.147646990743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45956.147646990743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45956.147646990743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45956.147646990743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45956.147646990743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45956.147646990743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45956.147646990743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45956.147646990743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45956.147646990743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45956.147646990743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45956.147646990743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45956.147646990743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45956.147646990743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45956.147646990743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45956.147646990743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45956.147646990743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45956.147646990743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45956.147646990743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45956.147646990743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45956.147646990743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45956.147646990743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45956.147646990743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45956.147646990743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45956.147646990743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45956.147646990743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45956.147646990743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45956.147646990743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45956.147646990743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45956.147646990743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45956.147646990743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45956.147646990743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45956.147646990743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45956.147646990743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45956.147646990743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45956.147646990743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45956.147646990743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45956.147646990743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45956.147646990743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45956.147646990743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45956.147646990743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45956.147646990743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45956.147646990743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45956.147646990743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45956.147646990743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45956.147646990743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45956.147646990743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45956.147646990743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45956.147646990743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45956.147646990743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45956.147646990743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45956.147646990743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45956.147646990743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45956.147646990743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45956.147646990743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45956.147646990743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45956.147646990743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45956.147646990743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45956.147646990743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45956.147646990743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45956.147646990743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45956.147646990743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45956.147646990743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45956.147646990743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45956.147646990743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45956.147646990743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45956.147646990743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45956.147646990743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45956.147646990743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45956.147646990743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45956.147646990743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45956.147646990743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45956.147646990743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45956.147646990743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45956.147646990743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45956.147646990743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45956.147646990743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45956.147646990743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45956.147646990743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45956.147646990743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45956.147646990743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45956.147646990743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45956.147646990743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45956.147646990743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45956.147646990743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45956.147646990743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45956.147646990743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45956.147646990743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45956.147646990743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45956.147646990743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45956.147646990743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45956.147646990743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45956.147646990743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45956.147646990743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45956.147646990743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45956.147646990743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45956.147646990743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45956.147646990743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45956.147646990743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45956.147646990743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45956.147646990743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45956.147646990743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45956.147646990743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45956.147646990743</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45956.147646990743</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45956.147646990743</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45956.147646990743</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45956.147646990743</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13"/>
      <c r="B221" s="18" t="str">
        <f>IFERROR(VLOOKUP(D221,DB!A:K,11,0),"")</f>
        <v/>
      </c>
      <c r="C221" s="18"/>
      <c r="D221" s="18"/>
      <c r="E221" s="114"/>
      <c r="F221" s="115"/>
      <c r="G221" s="116">
        <f ca="1">IFERROR(NOW()-F221,"-")</f>
        <v>45956.147646990743</v>
      </c>
      <c r="H221" s="115"/>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1"/>
    </row>
    <row r="222" spans="1:88" ht="31.5" customHeight="1">
      <c r="A222" s="113"/>
      <c r="B222" s="18" t="str">
        <f>IFERROR(VLOOKUP(D222,DB!A:K,11,0),"")</f>
        <v/>
      </c>
      <c r="C222" s="18"/>
      <c r="D222" s="18"/>
      <c r="E222" s="114"/>
      <c r="F222" s="115"/>
      <c r="G222" s="116">
        <f ca="1">IFERROR(NOW()-F222,"-")</f>
        <v>45956.147646990743</v>
      </c>
      <c r="H222" s="115"/>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1"/>
    </row>
    <row r="223" spans="1:88" ht="31.5" customHeight="1">
      <c r="A223" s="113"/>
      <c r="B223" s="18" t="str">
        <f>IFERROR(VLOOKUP(D223,DB!A:K,11,0),"")</f>
        <v/>
      </c>
      <c r="C223" s="18"/>
      <c r="D223" s="18"/>
      <c r="E223" s="114"/>
      <c r="F223" s="115"/>
      <c r="G223" s="116">
        <f ca="1">IFERROR(NOW()-F223,"-")</f>
        <v>45956.147646990743</v>
      </c>
      <c r="H223" s="115"/>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1"/>
    </row>
    <row r="224" spans="1:88" ht="31.5" customHeight="1">
      <c r="A224" s="113"/>
      <c r="B224" s="18" t="str">
        <f>IFERROR(VLOOKUP(D224,DB!A:K,11,0),"")</f>
        <v/>
      </c>
      <c r="C224" s="18"/>
      <c r="D224" s="18"/>
      <c r="E224" s="114"/>
      <c r="F224" s="115"/>
      <c r="G224" s="116">
        <f ca="1">IFERROR(NOW()-F224,"-")</f>
        <v>45956.147646990743</v>
      </c>
      <c r="H224" s="115"/>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1"/>
    </row>
    <row r="225" spans="1:88" ht="31.5" customHeight="1">
      <c r="A225" s="161"/>
      <c r="B225" s="162" t="str">
        <f>IFERROR(VLOOKUP(D225,DB!A:K,11,0),"")</f>
        <v/>
      </c>
      <c r="C225" s="162"/>
      <c r="D225" s="162"/>
      <c r="E225" s="163"/>
      <c r="F225" s="164"/>
      <c r="G225" s="165">
        <f ca="1">IFERROR(NOW()-F225,"-")</f>
        <v>45956.147646990743</v>
      </c>
      <c r="H225" s="164"/>
      <c r="I225" s="162" t="str">
        <f>IFERROR(VLOOKUP(D225,DB!A:F,6,0),"")</f>
        <v/>
      </c>
      <c r="J225" s="162" t="str">
        <f>IFERROR(VLOOKUP(D225,DB!A:G,7,0),"")</f>
        <v/>
      </c>
      <c r="K225" s="166"/>
      <c r="L225" s="162" t="str">
        <f>IFERROR(VLOOKUP(D225,DB!A:I,9,0),"")</f>
        <v/>
      </c>
      <c r="M225" s="162"/>
      <c r="N225" s="162"/>
      <c r="O225" s="162"/>
      <c r="P225" s="162"/>
      <c r="Q225" s="162"/>
      <c r="R225" s="162"/>
      <c r="S225" s="162"/>
      <c r="T225" s="162"/>
      <c r="U225" s="162"/>
      <c r="V225" s="162"/>
      <c r="W225" s="162"/>
      <c r="X225" s="162"/>
      <c r="Y225" s="162"/>
      <c r="Z225" s="162"/>
      <c r="AA225" s="162"/>
      <c r="AB225" s="162"/>
      <c r="AC225" s="162"/>
      <c r="AD225" s="162"/>
      <c r="AE225" s="162"/>
      <c r="AF225" s="162"/>
      <c r="AG225" s="162"/>
      <c r="AH225" s="162"/>
      <c r="AI225" s="162"/>
      <c r="AJ225" s="162"/>
      <c r="AK225" s="162"/>
      <c r="AL225" s="162"/>
      <c r="AM225" s="162"/>
      <c r="AN225" s="162"/>
      <c r="AO225" s="162"/>
      <c r="AP225" s="162"/>
      <c r="AQ225" s="162"/>
      <c r="AR225" s="162"/>
      <c r="AS225" s="162"/>
      <c r="AT225" s="162"/>
      <c r="AU225" s="162"/>
      <c r="AV225" s="162"/>
      <c r="AW225" s="162"/>
      <c r="AX225" s="162"/>
      <c r="AY225" s="162"/>
      <c r="AZ225" s="162"/>
      <c r="BA225" s="162"/>
      <c r="BB225" s="162"/>
      <c r="BC225" s="162"/>
      <c r="BD225" s="162"/>
      <c r="BE225" s="162"/>
      <c r="BF225" s="162"/>
      <c r="BG225" s="162"/>
      <c r="BH225" s="162"/>
      <c r="BI225" s="162"/>
      <c r="BJ225" s="162"/>
      <c r="BK225" s="162"/>
      <c r="BL225" s="162"/>
      <c r="BM225" s="162"/>
      <c r="BN225" s="162"/>
      <c r="BO225" s="162"/>
      <c r="BP225" s="162"/>
      <c r="BQ225" s="162"/>
      <c r="BR225" s="162"/>
      <c r="BS225" s="162"/>
      <c r="BT225" s="162"/>
      <c r="BU225" s="162"/>
      <c r="BV225" s="162"/>
      <c r="BW225" s="162"/>
      <c r="BX225" s="162"/>
      <c r="BY225" s="162"/>
      <c r="BZ225" s="162"/>
      <c r="CA225" s="162"/>
      <c r="CB225" s="162"/>
      <c r="CC225" s="162"/>
      <c r="CD225" s="162"/>
      <c r="CE225" s="162"/>
      <c r="CF225" s="162"/>
      <c r="CG225" s="162"/>
      <c r="CH225" s="162"/>
      <c r="CI225" s="162"/>
      <c r="CJ225" s="167"/>
    </row>
  </sheetData>
  <dataValidations count="2">
    <dataValidation allowBlank="1" showInputMessage="1" showErrorMessage="1" sqref="E1" xr:uid="{4D935161-CDD3-4592-B877-3FB59C99E142}"/>
    <dataValidation type="list" allowBlank="1" showInputMessage="1" showErrorMessage="1" sqref="E3:E2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4"/>
  <sheetViews>
    <sheetView workbookViewId="0">
      <selection activeCell="D2" sqref="D2:D10"/>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39086</v>
      </c>
      <c r="B2" s="63" t="str">
        <f>IFERROR(VLOOKUP(D2,DB!A:K,11,0),"")</f>
        <v>R3</v>
      </c>
      <c r="C2" s="18">
        <v>1</v>
      </c>
      <c r="D2" s="18" t="s">
        <v>19257</v>
      </c>
      <c r="E2" s="18" t="s">
        <v>38998</v>
      </c>
      <c r="F2" s="20">
        <v>45956.081759259258</v>
      </c>
      <c r="G2" s="21">
        <f t="shared" ref="G2:G11" ca="1" si="0">IFERROR(NOW()-F2,"-")</f>
        <v>6.5887731485418044E-2</v>
      </c>
      <c r="H2" s="22">
        <v>45956.076724537037</v>
      </c>
      <c r="I2" s="19" t="str">
        <f>IFERROR(VLOOKUP(D2,DB!A:F,6,0),"")</f>
        <v>Generator-SG</v>
      </c>
      <c r="J2" s="18" t="str">
        <f>IFERROR(VLOOKUP(D2,DB!A:G,7,0),"")</f>
        <v>Vandalized</v>
      </c>
      <c r="K2" s="46" t="s">
        <v>39087</v>
      </c>
      <c r="L2" s="23" t="str">
        <f>IFERROR(VLOOKUP(D2,DB!A:I,9,0),"")</f>
        <v>Latis</v>
      </c>
    </row>
    <row r="3" spans="1:13" ht="15" customHeight="1">
      <c r="A3" s="19"/>
      <c r="B3" s="63" t="str">
        <f>IFERROR(VLOOKUP(D3,DB!A:K,11,0),"")</f>
        <v/>
      </c>
      <c r="C3" s="18"/>
      <c r="D3" s="18"/>
      <c r="E3" s="18"/>
      <c r="F3" s="20"/>
      <c r="G3" s="21">
        <f t="shared" ca="1" si="0"/>
        <v>45956.147646990743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45956.147646990743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45956.147646990743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45956.147646990743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45956.147646990743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45956.147646990743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45956.147646990743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45956.147646990743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45956.147646990743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ref="G12:G75" ca="1" si="1">IFERROR(NOW()-F12,"-")</f>
        <v>45956.147646990743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45956.147646990743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45956.147646990743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45956.147646990743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45956.147646990743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45956.147646990743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45956.147646990743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45956.147646990743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45956.147646990743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45956.147646990743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45956.147646990743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45956.147646990743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45956.147646990743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45956.147646990743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45956.147646990743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45956.147646990743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45956.147646990743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45956.147646990743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45956.147646990743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45956.147646990743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45956.147646990743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45956.147646990743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45956.147646990743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45956.147646990743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45956.147646990743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45956.147646990743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45956.147646990743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45956.147646990743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45956.147646990743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45956.147646990743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45956.147646990743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45956.147646990743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45956.147646990743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45956.147646990743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45956.147646990743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45956.147646990743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45956.147646990743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45956.147646990743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45956.147646990743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45956.147646990743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45956.147646990743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45956.147646990743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45956.147646990743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45956.147646990743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45956.147646990743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45956.147646990743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45956.147646990743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45956.147646990743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45956.147646990743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45956.147646990743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45956.147646990743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45956.147646990743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45956.147646990743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45956.147646990743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45956.147646990743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45956.147646990743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45956.147646990743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45956.147646990743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45956.147646990743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45956.147646990743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45956.147646990743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45956.147646990743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45956.147646990743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45956.147646990743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ref="G76:G139" ca="1" si="2">IFERROR(NOW()-F76,"-")</f>
        <v>45956.147646990743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45956.147646990743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45956.147646990743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45956.147646990743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45956.147646990743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45956.147646990743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45956.147646990743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45956.147646990743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45956.147646990743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45956.147646990743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45956.147646990743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45956.147646990743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45956.147646990743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45956.147646990743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45956.147646990743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45956.147646990743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45956.147646990743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45956.147646990743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45956.147646990743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45956.147646990743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45956.147646990743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45956.147646990743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45956.147646990743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45956.147646990743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45956.147646990743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45956.147646990743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45956.147646990743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45956.147646990743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45956.147646990743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45956.147646990743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45956.147646990743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45956.147646990743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45956.147646990743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45956.147646990743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45956.147646990743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45956.147646990743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45956.147646990743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45956.147646990743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45956.147646990743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45956.147646990743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45956.147646990743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45956.147646990743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45956.147646990743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45956.147646990743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45956.147646990743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45956.147646990743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45956.147646990743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45956.147646990743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45956.147646990743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45956.147646990743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45956.147646990743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45956.147646990743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45956.147646990743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45956.147646990743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45956.147646990743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45956.147646990743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45956.147646990743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45956.147646990743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45956.147646990743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45956.147646990743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45956.147646990743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45956.147646990743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45956.147646990743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45956.147646990743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ref="G140:G203" ca="1" si="3">IFERROR(NOW()-F140,"-")</f>
        <v>45956.147646990743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45956.147646990743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45956.147646990743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45956.147646990743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45956.147646990743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45956.147646990743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45956.147646990743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45956.147646990743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45956.147646990743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45956.147646990743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45956.147646990743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45956.147646990743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45956.147646990743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45956.147646990743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45956.147646990743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45956.147646990743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45956.147646990743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45956.147646990743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45956.147646990743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45956.147646990743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45956.147646990743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45956.147646990743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45956.147646990743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45956.147646990743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45956.147646990743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45956.147646990743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45956.147646990743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45956.147646990743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45956.147646990743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45956.147646990743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45956.147646990743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45956.147646990743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45956.147646990743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45956.147646990743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45956.147646990743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45956.147646990743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45956.147646990743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45956.147646990743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45956.147646990743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45956.147646990743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45956.147646990743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45956.147646990743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45956.147646990743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45956.147646990743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45956.147646990743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45956.147646990743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45956.147646990743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45956.147646990743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45956.147646990743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45956.147646990743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45956.147646990743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45956.147646990743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45956.147646990743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45956.147646990743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45956.147646990743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45956.147646990743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45956.147646990743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45956.147646990743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45956.147646990743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45956.147646990743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45956.147646990743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45956.147646990743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45956.147646990743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45956.147646990743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ref="G204:G267" ca="1" si="4">IFERROR(NOW()-F204,"-")</f>
        <v>45956.147646990743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45956.147646990743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45956.147646990743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45956.147646990743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45956.147646990743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45956.147646990743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45956.147646990743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45956.147646990743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45956.147646990743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45956.147646990743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45956.147646990743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45956.147646990743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45956.147646990743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45956.147646990743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45956.147646990743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45956.147646990743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45956.147646990743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45956.147646990743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45956.147646990743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45956.147646990743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45956.147646990743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45956.147646990743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45956.147646990743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45956.147646990743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45956.147646990743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45956.147646990743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45956.147646990743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45956.147646990743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45956.147646990743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45956.147646990743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45956.147646990743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45956.147646990743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45956.147646990743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45956.147646990743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45956.147646990743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45956.147646990743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45956.147646990743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45956.147646990743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45956.147646990743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45956.147646990743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45956.147646990743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45956.147646990743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45956.147646990743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45956.147646990743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45956.147646990743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45956.147646990743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45956.147646990743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45956.147646990743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45956.147646990743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45956.147646990743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45956.147646990743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45956.147646990743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45956.147646990743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45956.147646990743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45956.147646990743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45956.147646990743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45956.147646990743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45956.147646990743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45956.147646990743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45956.147646990743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45956.147646990743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45956.147646990743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45956.147646990743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45956.147646990743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ref="G268:G331" ca="1" si="5">IFERROR(NOW()-F268,"-")</f>
        <v>45956.147646990743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45956.147646990743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45956.147646990743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45956.147646990743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45956.147646990743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45956.147646990743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45956.147646990743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45956.147646990743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45956.147646990743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45956.147646990743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45956.147646990743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45956.147646990743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45956.147646990743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45956.147646990743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45956.147646990743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45956.147646990743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45956.147646990743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45956.147646990743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45956.147646990743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45956.147646990743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45956.147646990743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45956.147646990743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45956.147646990743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45956.147646990743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45956.147646990743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45956.147646990743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45956.147646990743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45956.147646990743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45956.147646990743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45956.147646990743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45956.147646990743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45956.147646990743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45956.147646990743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45956.147646990743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45956.147646990743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45956.147646990743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45956.147646990743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45956.147646990743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45956.147646990743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45956.147646990743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45956.147646990743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45956.147646990743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45956.147646990743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45956.147646990743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45956.147646990743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45956.147646990743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45956.147646990743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45956.147646990743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45956.147646990743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45956.147646990743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45956.147646990743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45956.147646990743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45956.147646990743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45956.147646990743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45956.147646990743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45956.147646990743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45956.147646990743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45956.147646990743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45956.147646990743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45956.147646990743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45956.147646990743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45956.147646990743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45956.147646990743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45956.147646990743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ref="G332:G395" ca="1" si="6">IFERROR(NOW()-F332,"-")</f>
        <v>45956.147646990743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45956.147646990743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45956.147646990743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45956.147646990743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45956.147646990743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45956.147646990743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45956.147646990743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45956.147646990743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45956.147646990743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45956.147646990743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45956.147646990743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45956.147646990743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45956.147646990743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45956.147646990743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45956.147646990743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45956.147646990743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45956.147646990743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45956.147646990743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45956.147646990743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45956.147646990743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45956.147646990743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45956.147646990743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45956.147646990743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45956.147646990743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45956.147646990743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45956.147646990743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45956.147646990743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45956.147646990743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45956.147646990743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45956.147646990743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45956.147646990743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45956.147646990743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45956.147646990743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45956.147646990743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45956.147646990743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45956.147646990743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45956.147646990743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45956.147646990743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45956.147646990743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45956.147646990743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45956.147646990743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45956.147646990743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45956.147646990743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45956.147646990743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45956.147646990743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45956.147646990743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45956.147646990743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45956.147646990743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45956.147646990743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45956.147646990743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45956.147646990743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45956.147646990743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45956.147646990743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45956.147646990743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45956.147646990743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45956.147646990743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45956.147646990743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45956.147646990743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45956.147646990743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45956.147646990743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45956.147646990743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45956.147646990743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45956.147646990743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45956.147646990743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ref="G396:G459" ca="1" si="7">IFERROR(NOW()-F396,"-")</f>
        <v>45956.147646990743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45956.147646990743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45956.147646990743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45956.147646990743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45956.147646990743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45956.147646990743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45956.147646990743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45956.147646990743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45956.147646990743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45956.147646990743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45956.147646990743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45956.147646990743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45956.147646990743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45956.147646990743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45956.147646990743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45956.147646990743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45956.147646990743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45956.147646990743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45956.147646990743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45956.147646990743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45956.147646990743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45956.147646990743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45956.147646990743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45956.147646990743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45956.147646990743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45956.147646990743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45956.147646990743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45956.147646990743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45956.147646990743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45956.147646990743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45956.147646990743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45956.147646990743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45956.147646990743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45956.147646990743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45956.147646990743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45956.147646990743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45956.147646990743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45956.147646990743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45956.147646990743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45956.147646990743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45956.147646990743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45956.147646990743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45956.147646990743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45956.147646990743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45956.147646990743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45956.147646990743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45956.147646990743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45956.147646990743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45956.147646990743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45956.147646990743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45956.147646990743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45956.147646990743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45956.147646990743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45956.147646990743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45956.147646990743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45956.147646990743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45956.147646990743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45956.147646990743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45956.147646990743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45956.147646990743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45956.147646990743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45956.147646990743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45956.147646990743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45956.147646990743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ref="G460:G523" ca="1" si="8">IFERROR(NOW()-F460,"-")</f>
        <v>45956.147646990743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45956.147646990743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45956.147646990743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45956.147646990743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45956.147646990743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45956.147646990743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45956.147646990743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45956.147646990743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45956.147646990743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45956.147646990743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45956.147646990743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45956.147646990743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45956.147646990743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45956.147646990743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45956.147646990743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45956.147646990743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45956.147646990743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45956.147646990743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45956.147646990743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45956.147646990743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45956.147646990743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45956.147646990743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45956.147646990743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45956.147646990743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45956.147646990743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45956.147646990743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45956.147646990743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45956.147646990743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45956.147646990743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45956.147646990743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45956.147646990743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45956.147646990743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45956.147646990743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45956.147646990743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45956.147646990743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45956.147646990743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45956.147646990743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45956.147646990743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45956.147646990743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45956.147646990743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45956.147646990743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45956.147646990743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45956.147646990743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45956.147646990743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45956.147646990743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45956.147646990743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45956.147646990743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45956.147646990743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45956.147646990743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45956.147646990743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45956.147646990743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45956.147646990743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45956.147646990743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45956.147646990743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45956.147646990743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45956.147646990743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45956.147646990743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45956.147646990743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45956.147646990743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45956.147646990743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45956.147646990743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45956.147646990743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45956.147646990743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45956.147646990743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ref="G524:G587" ca="1" si="9">IFERROR(NOW()-F524,"-")</f>
        <v>45956.147646990743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45956.147646990743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45956.147646990743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45956.147646990743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45956.147646990743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45956.147646990743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45956.147646990743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45956.147646990743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45956.147646990743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45956.147646990743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45956.147646990743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45956.147646990743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45956.147646990743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45956.147646990743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45956.147646990743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45956.147646990743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45956.147646990743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45956.147646990743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45956.147646990743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45956.147646990743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45956.147646990743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45956.147646990743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45956.147646990743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45956.147646990743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45956.147646990743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45956.147646990743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45956.147646990743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45956.147646990743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45956.147646990743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45956.147646990743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45956.147646990743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45956.147646990743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45956.147646990743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45956.147646990743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45956.147646990743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45956.147646990743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45956.147646990743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45956.147646990743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45956.147646990743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45956.147646990743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45956.147646990743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45956.147646990743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45956.147646990743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45956.147646990743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45956.147646990743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45956.147646990743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45956.147646990743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45956.147646990743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45956.147646990743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45956.147646990743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45956.147646990743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45956.147646990743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45956.147646990743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45956.147646990743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45956.147646990743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45956.147646990743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45956.147646990743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45956.147646990743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45956.147646990743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45956.147646990743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45956.147646990743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45956.147646990743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45956.147646990743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45956.147646990743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ref="G588:G651" ca="1" si="10">IFERROR(NOW()-F588,"-")</f>
        <v>45956.147646990743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45956.147646990743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45956.147646990743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45956.147646990743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45956.147646990743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45956.147646990743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45956.147646990743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45956.147646990743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45956.147646990743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45956.147646990743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45956.147646990743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45956.147646990743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45956.147646990743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45956.147646990743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45956.147646990743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45956.147646990743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45956.147646990743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45956.147646990743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45956.147646990743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45956.147646990743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45956.147646990743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45956.147646990743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45956.147646990743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45956.147646990743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45956.147646990743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45956.147646990743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45956.147646990743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45956.147646990743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45956.147646990743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45956.147646990743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45956.147646990743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45956.147646990743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45956.147646990743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45956.147646990743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45956.147646990743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45956.147646990743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45956.147646990743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45956.147646990743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45956.147646990743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45956.147646990743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45956.147646990743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45956.147646990743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45956.147646990743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45956.147646990743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45956.147646990743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45956.147646990743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45956.147646990743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45956.147646990743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45956.147646990743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45956.147646990743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45956.147646990743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45956.147646990743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45956.147646990743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45956.147646990743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45956.147646990743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45956.147646990743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45956.147646990743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45956.147646990743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45956.147646990743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45956.147646990743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45956.147646990743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45956.147646990743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45956.147646990743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45956.147646990743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ref="G652:G715" ca="1" si="11">IFERROR(NOW()-F652,"-")</f>
        <v>45956.147646990743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45956.147646990743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45956.147646990743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45956.147646990743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45956.147646990743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45956.147646990743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45956.147646990743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45956.147646990743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45956.147646990743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45956.147646990743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45956.147646990743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45956.147646990743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45956.147646990743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45956.147646990743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45956.147646990743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45956.147646990743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45956.147646990743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45956.147646990743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45956.147646990743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45956.147646990743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45956.147646990743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45956.147646990743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45956.147646990743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45956.147646990743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45956.147646990743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45956.147646990743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45956.147646990743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45956.147646990743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45956.147646990743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45956.147646990743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45956.147646990743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45956.147646990743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45956.147646990743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45956.147646990743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45956.147646990743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45956.147646990743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45956.147646990743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45956.147646990743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45956.147646990743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45956.147646990743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45956.147646990743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45956.147646990743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45956.147646990743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45956.147646990743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45956.147646990743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45956.147646990743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45956.147646990743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45956.147646990743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45956.147646990743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45956.147646990743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45956.147646990743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45956.147646990743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45956.147646990743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45956.147646990743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45956.147646990743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45956.147646990743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45956.147646990743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45956.147646990743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45956.147646990743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45956.147646990743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45956.147646990743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45956.147646990743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45956.147646990743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45956.147646990743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ref="G716:G779" ca="1" si="12">IFERROR(NOW()-F716,"-")</f>
        <v>45956.147646990743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45956.147646990743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45956.147646990743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45956.147646990743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45956.147646990743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45956.147646990743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45956.147646990743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45956.147646990743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45956.147646990743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45956.147646990743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45956.147646990743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45956.147646990743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45956.147646990743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45956.147646990743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45956.147646990743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45956.147646990743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45956.147646990743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45956.147646990743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45956.147646990743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45956.147646990743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45956.147646990743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45956.147646990743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45956.147646990743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45956.147646990743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45956.147646990743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45956.147646990743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45956.147646990743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45956.147646990743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45956.147646990743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45956.147646990743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45956.147646990743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45956.147646990743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45956.147646990743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45956.147646990743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45956.147646990743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45956.147646990743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45956.147646990743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45956.147646990743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45956.147646990743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45956.147646990743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45956.147646990743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45956.147646990743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45956.147646990743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45956.147646990743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45956.147646990743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45956.147646990743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45956.147646990743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45956.147646990743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45956.147646990743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45956.147646990743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45956.147646990743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45956.147646990743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45956.147646990743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45956.147646990743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45956.147646990743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45956.147646990743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45956.147646990743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45956.147646990743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45956.147646990743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45956.147646990743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45956.147646990743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45956.147646990743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45956.147646990743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45956.147646990743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ref="G780:G843" ca="1" si="13">IFERROR(NOW()-F780,"-")</f>
        <v>45956.147646990743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45956.147646990743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45956.147646990743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45956.147646990743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45956.147646990743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45956.147646990743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45956.147646990743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45956.147646990743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45956.147646990743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45956.147646990743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45956.147646990743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45956.147646990743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45956.147646990743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45956.147646990743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45956.147646990743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45956.147646990743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45956.147646990743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45956.147646990743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45956.147646990743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45956.147646990743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45956.147646990743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45956.147646990743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45956.147646990743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45956.147646990743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45956.147646990743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45956.147646990743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45956.147646990743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45956.147646990743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45956.147646990743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45956.147646990743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45956.147646990743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45956.147646990743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45956.147646990743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45956.147646990743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45956.147646990743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45956.147646990743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45956.147646990743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45956.147646990743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45956.147646990743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45956.147646990743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45956.147646990743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45956.147646990743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45956.147646990743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45956.147646990743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45956.147646990743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45956.147646990743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45956.147646990743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45956.147646990743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45956.147646990743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45956.147646990743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45956.147646990743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45956.147646990743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45956.147646990743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45956.147646990743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45956.147646990743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45956.147646990743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45956.147646990743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45956.147646990743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45956.147646990743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45956.147646990743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45956.147646990743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45956.147646990743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45956.147646990743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45956.147646990743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ref="G844:G907" ca="1" si="14">IFERROR(NOW()-F844,"-")</f>
        <v>45956.147646990743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45956.147646990743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45956.147646990743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45956.147646990743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45956.147646990743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45956.147646990743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45956.147646990743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45956.147646990743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45956.147646990743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45956.147646990743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45956.147646990743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45956.147646990743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45956.147646990743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45956.147646990743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45956.147646990743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45956.147646990743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45956.147646990743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45956.147646990743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45956.147646990743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45956.147646990743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45956.147646990743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45956.147646990743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45956.147646990743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45956.147646990743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45956.147646990743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45956.147646990743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45956.147646990743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45956.147646990743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45956.147646990743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45956.147646990743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45956.147646990743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45956.147646990743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45956.147646990743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45956.147646990743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45956.147646990743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45956.147646990743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45956.147646990743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45956.147646990743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45956.147646990743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45956.147646990743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45956.147646990743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45956.147646990743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45956.147646990743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45956.147646990743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45956.147646990743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45956.147646990743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45956.147646990743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45956.147646990743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45956.147646990743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45956.147646990743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45956.147646990743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45956.147646990743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45956.147646990743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45956.147646990743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45956.147646990743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45956.147646990743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45956.147646990743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45956.147646990743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45956.147646990743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45956.147646990743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45956.147646990743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45956.147646990743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45956.147646990743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45956.147646990743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ref="G908:G971" ca="1" si="15">IFERROR(NOW()-F908,"-")</f>
        <v>45956.147646990743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45956.147646990743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45956.147646990743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45956.147646990743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45956.147646990743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45956.147646990743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45956.147646990743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45956.147646990743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45956.147646990743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45956.147646990743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45956.147646990743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45956.147646990743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45956.147646990743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45956.147646990743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45956.147646990743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45956.147646990743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45956.147646990743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45956.147646990743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45956.147646990743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45956.147646990743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45956.147646990743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45956.147646990743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45956.147646990743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45956.147646990743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45956.147646990743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45956.147646990743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45956.147646990743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45956.147646990743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45956.147646990743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45956.147646990743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45956.147646990743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45956.147646990743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45956.147646990743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45956.147646990743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45956.147646990743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45956.147646990743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45956.147646990743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45956.147646990743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45956.147646990743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45956.147646990743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45956.147646990743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45956.147646990743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45956.147646990743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45956.147646990743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45956.147646990743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45956.147646990743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45956.147646990743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45956.147646990743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45956.147646990743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45956.147646990743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45956.147646990743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45956.147646990743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45956.147646990743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45956.147646990743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45956.147646990743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45956.147646990743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45956.147646990743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45956.147646990743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45956.147646990743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45956.147646990743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45956.147646990743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45956.147646990743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45956.147646990743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45956.147646990743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ref="G972:G1035" ca="1" si="16">IFERROR(NOW()-F972,"-")</f>
        <v>45956.147646990743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45956.147646990743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45956.147646990743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45956.147646990743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45956.147646990743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45956.147646990743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45956.147646990743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45956.147646990743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45956.147646990743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45956.147646990743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45956.147646990743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45956.147646990743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45956.147646990743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45956.147646990743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45956.147646990743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45956.147646990743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45956.147646990743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45956.147646990743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45956.147646990743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45956.147646990743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45956.147646990743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45956.147646990743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45956.147646990743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45956.147646990743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45956.147646990743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45956.147646990743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45956.147646990743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45956.147646990743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45956.147646990743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45956.147646990743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45956.147646990743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45956.147646990743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45956.147646990743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45956.147646990743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45956.147646990743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45956.147646990743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45956.147646990743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45956.147646990743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45956.147646990743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45956.147646990743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45956.147646990743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45956.147646990743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45956.147646990743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45956.147646990743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45956.147646990743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45956.147646990743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45956.147646990743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45956.147646990743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45956.147646990743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45956.147646990743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45956.147646990743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45956.147646990743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45956.147646990743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45956.147646990743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45956.147646990743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45956.147646990743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45956.147646990743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45956.147646990743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45956.147646990743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45956.147646990743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45956.147646990743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45956.147646990743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45956.147646990743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45956.147646990743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ref="G1036:G1099" ca="1" si="17">IFERROR(NOW()-F1036,"-")</f>
        <v>45956.147646990743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45956.147646990743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45956.147646990743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45956.147646990743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45956.147646990743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45956.147646990743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45956.147646990743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45956.147646990743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45956.147646990743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45956.147646990743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45956.147646990743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45956.147646990743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45956.147646990743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45956.147646990743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45956.147646990743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45956.147646990743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45956.147646990743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45956.147646990743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45956.147646990743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45956.147646990743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45956.147646990743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45956.147646990743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45956.147646990743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45956.147646990743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45956.147646990743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45956.147646990743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45956.147646990743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45956.147646990743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45956.147646990743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45956.147646990743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45956.147646990743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45956.147646990743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45956.147646990743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45956.147646990743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45956.147646990743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45956.147646990743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45956.147646990743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45956.147646990743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45956.147646990743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45956.147646990743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45956.147646990743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45956.147646990743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45956.147646990743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45956.147646990743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45956.147646990743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45956.147646990743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45956.147646990743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45956.147646990743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45956.147646990743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45956.147646990743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45956.147646990743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45956.147646990743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45956.147646990743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45956.147646990743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45956.147646990743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45956.147646990743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45956.147646990743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45956.147646990743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45956.147646990743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45956.147646990743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45956.147646990743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45956.147646990743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45956.147646990743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45956.147646990743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ref="G1100:G1114" ca="1" si="18">IFERROR(NOW()-F1100,"-")</f>
        <v>45956.147646990743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45956.147646990743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45956.147646990743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45956.147646990743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45956.147646990743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45956.147646990743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45956.147646990743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45956.147646990743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45956.147646990743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45956.147646990743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45956.147646990743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45956.147646990743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45956.147646990743</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45956.147646990743</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45956.147646990743</v>
      </c>
      <c r="H1114" s="22"/>
      <c r="I1114" s="19" t="str">
        <f>IFERROR(VLOOKUP(D1114,DB!A:F,6,0),"")</f>
        <v/>
      </c>
      <c r="J1114" s="18" t="str">
        <f>IFERROR(VLOOKUP(D1114,DB!A:G,7,0),"")</f>
        <v/>
      </c>
      <c r="K1114" s="46"/>
      <c r="L1114" s="23" t="str">
        <f>IFERROR(VLOOKUP(D1114,DB!A:I,9,0),"")</f>
        <v/>
      </c>
    </row>
  </sheetData>
  <dataValidations count="2">
    <dataValidation allowBlank="1" showInputMessage="1" showErrorMessage="1" sqref="E1" xr:uid="{5914219A-CB83-432D-936A-CC0CB6F3982A}"/>
    <dataValidation type="list" allowBlank="1" showInputMessage="1" showErrorMessage="1" sqref="E2:E111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0"/>
  <sheetViews>
    <sheetView tabSelected="1"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39088</v>
      </c>
      <c r="B2" s="94" t="str">
        <f>IFERROR(VLOOKUP(D2,DB!A:K,11,0),"")</f>
        <v>R4</v>
      </c>
      <c r="C2" s="97">
        <v>1</v>
      </c>
      <c r="D2" s="94" t="s">
        <v>35115</v>
      </c>
      <c r="E2" s="98" t="s">
        <v>38998</v>
      </c>
      <c r="F2" s="99">
        <v>45703.480717592596</v>
      </c>
      <c r="G2" s="100">
        <f ca="1">IFERROR(NOW()-F2,"")</f>
        <v>252.66692939814675</v>
      </c>
      <c r="H2" s="99">
        <v>45703.474768518521</v>
      </c>
      <c r="I2" s="99" t="str">
        <f>IFERROR(VLOOKUP(D2,DB!A:F,6,0),"")</f>
        <v>SCECO</v>
      </c>
      <c r="J2" s="99" t="str">
        <f>IFERROR(VLOOKUP(D2,DB!A:G,7,0),"")</f>
        <v>Dead</v>
      </c>
      <c r="K2" s="101" t="s">
        <v>39089</v>
      </c>
      <c r="L2" s="94" t="str">
        <f>IFERROR(VLOOKUP(D2,DB!A:I,9,0),"")</f>
        <v>Latis</v>
      </c>
    </row>
    <row r="3" spans="1:16" ht="30" customHeight="1">
      <c r="A3" s="94" t="s">
        <v>39090</v>
      </c>
      <c r="B3" s="94" t="str">
        <f>IFERROR(VLOOKUP(D3,DB!A:K,11,0),"")</f>
        <v>R4</v>
      </c>
      <c r="C3" s="94">
        <v>1</v>
      </c>
      <c r="D3" s="94" t="s">
        <v>27420</v>
      </c>
      <c r="E3" s="98" t="s">
        <v>38998</v>
      </c>
      <c r="F3" s="123">
        <v>45953.634722222225</v>
      </c>
      <c r="G3" s="124">
        <f ca="1">IFERROR(NOW()-F3,"")</f>
        <v>2.5129247685181326</v>
      </c>
      <c r="H3" s="123">
        <v>45953.546631944446</v>
      </c>
      <c r="I3" s="99" t="str">
        <f>IFERROR(VLOOKUP(D3,DB!A:F,6,0),"")</f>
        <v>SCECO</v>
      </c>
      <c r="J3" s="99" t="str">
        <f>IFERROR(VLOOKUP(D3,DB!A:G,7,0),"")</f>
        <v>Dead</v>
      </c>
      <c r="K3" s="125" t="s">
        <v>39091</v>
      </c>
      <c r="L3" s="121" t="str">
        <f>IFERROR(VLOOKUP(D3,DB!A:I,9,0),"")</f>
        <v>Latis</v>
      </c>
    </row>
    <row r="4" spans="1:16" ht="15" customHeight="1">
      <c r="A4" s="94" t="s">
        <v>39092</v>
      </c>
      <c r="B4" s="94" t="str">
        <f>IFERROR(VLOOKUP(D4,DB!A:K,11,0),"")</f>
        <v>R4</v>
      </c>
      <c r="C4" s="120">
        <v>1</v>
      </c>
      <c r="D4" s="94" t="s">
        <v>36111</v>
      </c>
      <c r="E4" s="98" t="s">
        <v>38998</v>
      </c>
      <c r="F4" s="123">
        <v>45955.738356481481</v>
      </c>
      <c r="G4" s="124">
        <f ca="1">IFERROR(NOW()-F4,"")</f>
        <v>0.40929050926206401</v>
      </c>
      <c r="H4" s="123">
        <v>45955.732800925929</v>
      </c>
      <c r="I4" s="99" t="str">
        <f>IFERROR(VLOOKUP(D4,DB!A:F,6,0),"")</f>
        <v>Generator-SG</v>
      </c>
      <c r="J4" s="99" t="str">
        <f>IFERROR(VLOOKUP(D4,DB!A:G,7,0),"")</f>
        <v>No BB Shifted</v>
      </c>
      <c r="K4" s="125" t="s">
        <v>39093</v>
      </c>
      <c r="L4" s="121" t="str">
        <f>IFERROR(VLOOKUP(D4,DB!A:I,9,0),"")</f>
        <v>Latis</v>
      </c>
    </row>
    <row r="5" spans="1:16" ht="15" customHeight="1">
      <c r="A5" s="119"/>
      <c r="B5" s="119" t="str">
        <f>IFERROR(VLOOKUP(D5,DB!A:K,11,0),"")</f>
        <v/>
      </c>
      <c r="C5" s="120"/>
      <c r="D5" s="94"/>
      <c r="E5" s="98"/>
      <c r="F5" s="123"/>
      <c r="G5" s="124">
        <f ca="1">IFERROR(NOW()-F5,"")</f>
        <v>45956.147646990743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45956.147646990743</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45956.147646990743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45956.147646990743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45956.147646990743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45956.147646990743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122"/>
      <c r="F11" s="123"/>
      <c r="G11" s="124">
        <f ca="1">IFERROR(NOW()-F11,"")</f>
        <v>45956.147646990743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45956.147646990743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45956.147646990743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45956.147646990743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45956.147646990743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45956.147646990743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45956.147646990743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45956.147646990743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122"/>
      <c r="F19" s="123"/>
      <c r="G19" s="124">
        <f ca="1">IFERROR(NOW()-F19,"")</f>
        <v>45956.147646990743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122"/>
      <c r="F20" s="123"/>
      <c r="G20" s="124">
        <f ca="1">IFERROR(NOW()-F20,"")</f>
        <v>45956.147646990743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122"/>
      <c r="F21" s="123"/>
      <c r="G21" s="124">
        <f ca="1">IFERROR(NOW()-F21,"")</f>
        <v>45956.147646990743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45956.147646990743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45956.147646990743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45956.147646990743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45956.147646990743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45956.147646990743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45956.147646990743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45956.147646990743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45956.147646990743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45956.147646990743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45956.147646990743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45956.147646990743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45956.147646990743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45956.147646990743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45956.147646990743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45956.147646990743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45956.147646990743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45956.147646990743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45956.147646990743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45956.147646990743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45956.147646990743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45956.147646990743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45956.147646990743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45956.147646990743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45956.147646990743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45956.147646990743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45956.147646990743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45956.147646990743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45956.147646990743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45956.147646990743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45956.147646990743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45956.147646990743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45956.147646990743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45956.147646990743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45956.147646990743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45956.147646990743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45956.147646990743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45956.147646990743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45956.147646990743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45956.147646990743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45956.147646990743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45956.147646990743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45956.147646990743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45956.147646990743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45956.147646990743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45956.147646990743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45956.147646990743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45956.147646990743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45956.147646990743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45956.147646990743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45956.147646990743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45956.147646990743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45956.147646990743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45956.147646990743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45956.147646990743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45956.147646990743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45956.147646990743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45956.147646990743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45956.147646990743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45956.147646990743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45956.147646990743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45956.147646990743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45956.147646990743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45956.147646990743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45956.147646990743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45956.147646990743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45956.147646990743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45956.147646990743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45956.147646990743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45956.147646990743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45956.147646990743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45956.147646990743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45956.147646990743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45956.147646990743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45956.147646990743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45956.147646990743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45956.147646990743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45956.147646990743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45956.147646990743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45956.147646990743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45956.147646990743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45956.147646990743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45956.147646990743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45956.147646990743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45956.147646990743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45956.147646990743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45956.147646990743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45956.147646990743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45956.147646990743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45956.147646990743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45956.147646990743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45956.147646990743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45956.147646990743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45956.147646990743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45956.147646990743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45956.147646990743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45956.147646990743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45956.147646990743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45956.147646990743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45956.147646990743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45956.147646990743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45956.147646990743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45956.147646990743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45956.147646990743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45956.147646990743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45956.147646990743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45956.147646990743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45956.147646990743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45956.147646990743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45956.147646990743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45956.147646990743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45956.147646990743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45956.147646990743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45956.147646990743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45956.147646990743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45956.147646990743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45956.147646990743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45956.147646990743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45956.147646990743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45956.147646990743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45956.147646990743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45956.147646990743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45956.147646990743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45956.147646990743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45956.147646990743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45956.147646990743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45956.147646990743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45956.147646990743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45956.147646990743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45956.147646990743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45956.147646990743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45956.147646990743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45956.147646990743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45956.147646990743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45956.147646990743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45956.147646990743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45956.147646990743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45956.147646990743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45956.147646990743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45956.147646990743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45956.147646990743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45956.147646990743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45956.147646990743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45956.147646990743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45956.147646990743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45956.147646990743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45956.147646990743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45956.147646990743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45956.147646990743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45956.147646990743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45956.147646990743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45956.147646990743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45956.147646990743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45956.147646990743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45956.147646990743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45956.147646990743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45956.147646990743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45956.147646990743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45956.147646990743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45956.147646990743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45956.147646990743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45956.147646990743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45956.147646990743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45956.147646990743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45956.147646990743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45956.147646990743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45956.147646990743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45956.147646990743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45956.147646990743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45956.147646990743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45956.147646990743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45956.147646990743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45956.147646990743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45956.147646990743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45956.147646990743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45956.147646990743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45956.147646990743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45956.147646990743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45956.147646990743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45956.147646990743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45956.147646990743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45956.147646990743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45956.147646990743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45956.147646990743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45956.147646990743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45956.147646990743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45956.147646990743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45956.147646990743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45956.147646990743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45956.147646990743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45956.147646990743</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45956.147646990743</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45956.147646990743</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45956.147646990743</v>
      </c>
      <c r="H214" s="123"/>
      <c r="I214" s="119" t="str">
        <f>IFERROR(VLOOKUP(D214,DB!A:F,6,0),"")</f>
        <v/>
      </c>
      <c r="J214" s="119" t="str">
        <f>IFERROR(VLOOKUP(D214,DB!A:G,7,0),"")</f>
        <v/>
      </c>
      <c r="K214" s="125"/>
      <c r="L214" s="121" t="str">
        <f>IFERROR(VLOOKUP(D214,DB!A:I,9,0),"")</f>
        <v/>
      </c>
    </row>
    <row r="215" spans="1:12" ht="15" customHeight="1">
      <c r="A215" s="119"/>
      <c r="B215" s="119" t="str">
        <f>IFERROR(VLOOKUP(D215,DB!A:K,11,0),"")</f>
        <v/>
      </c>
      <c r="C215" s="120"/>
      <c r="D215" s="121"/>
      <c r="E215" s="122"/>
      <c r="F215" s="123"/>
      <c r="G215" s="124">
        <f ca="1">IFERROR(NOW()-F215,"")</f>
        <v>45956.147646990743</v>
      </c>
      <c r="H215" s="123"/>
      <c r="I215" s="119" t="str">
        <f>IFERROR(VLOOKUP(D215,DB!A:F,6,0),"")</f>
        <v/>
      </c>
      <c r="J215" s="119" t="str">
        <f>IFERROR(VLOOKUP(D215,DB!A:G,7,0),"")</f>
        <v/>
      </c>
      <c r="K215" s="125"/>
      <c r="L215" s="121" t="str">
        <f>IFERROR(VLOOKUP(D215,DB!A:I,9,0),"")</f>
        <v/>
      </c>
    </row>
    <row r="216" spans="1:12" ht="15" customHeight="1">
      <c r="A216" s="119"/>
      <c r="B216" s="119" t="str">
        <f>IFERROR(VLOOKUP(D216,DB!A:K,11,0),"")</f>
        <v/>
      </c>
      <c r="C216" s="120"/>
      <c r="D216" s="121"/>
      <c r="E216" s="122"/>
      <c r="F216" s="123"/>
      <c r="G216" s="124">
        <f ca="1">IFERROR(NOW()-F216,"")</f>
        <v>45956.147646990743</v>
      </c>
      <c r="H216" s="123"/>
      <c r="I216" s="119" t="str">
        <f>IFERROR(VLOOKUP(D216,DB!A:F,6,0),"")</f>
        <v/>
      </c>
      <c r="J216" s="119" t="str">
        <f>IFERROR(VLOOKUP(D216,DB!A:G,7,0),"")</f>
        <v/>
      </c>
      <c r="K216" s="125"/>
      <c r="L216" s="121" t="str">
        <f>IFERROR(VLOOKUP(D216,DB!A:I,9,0),"")</f>
        <v/>
      </c>
    </row>
    <row r="217" spans="1:12" ht="15" customHeight="1">
      <c r="A217" s="119"/>
      <c r="B217" s="119" t="str">
        <f>IFERROR(VLOOKUP(D217,DB!A:K,11,0),"")</f>
        <v/>
      </c>
      <c r="C217" s="120"/>
      <c r="D217" s="121"/>
      <c r="E217" s="122"/>
      <c r="F217" s="123"/>
      <c r="G217" s="124">
        <f ca="1">IFERROR(NOW()-F217,"")</f>
        <v>45956.147646990743</v>
      </c>
      <c r="H217" s="123"/>
      <c r="I217" s="119" t="str">
        <f>IFERROR(VLOOKUP(D217,DB!A:F,6,0),"")</f>
        <v/>
      </c>
      <c r="J217" s="119" t="str">
        <f>IFERROR(VLOOKUP(D217,DB!A:G,7,0),"")</f>
        <v/>
      </c>
      <c r="K217" s="125"/>
      <c r="L217" s="121" t="str">
        <f>IFERROR(VLOOKUP(D217,DB!A:I,9,0),"")</f>
        <v/>
      </c>
    </row>
    <row r="218" spans="1:12" ht="15" customHeight="1">
      <c r="A218" s="119"/>
      <c r="B218" s="119" t="str">
        <f>IFERROR(VLOOKUP(D218,DB!A:K,11,0),"")</f>
        <v/>
      </c>
      <c r="C218" s="120"/>
      <c r="D218" s="121"/>
      <c r="E218" s="122"/>
      <c r="F218" s="123"/>
      <c r="G218" s="124">
        <f ca="1">IFERROR(NOW()-F218,"")</f>
        <v>45956.147646990743</v>
      </c>
      <c r="H218" s="123"/>
      <c r="I218" s="119" t="str">
        <f>IFERROR(VLOOKUP(D218,DB!A:F,6,0),"")</f>
        <v/>
      </c>
      <c r="J218" s="119" t="str">
        <f>IFERROR(VLOOKUP(D218,DB!A:G,7,0),"")</f>
        <v/>
      </c>
      <c r="K218" s="125"/>
      <c r="L218" s="121" t="str">
        <f>IFERROR(VLOOKUP(D218,DB!A:I,9,0),"")</f>
        <v/>
      </c>
    </row>
    <row r="219" spans="1:12" ht="15" customHeight="1">
      <c r="A219" s="119"/>
      <c r="B219" s="119" t="str">
        <f>IFERROR(VLOOKUP(D219,DB!A:K,11,0),"")</f>
        <v/>
      </c>
      <c r="C219" s="120"/>
      <c r="D219" s="121"/>
      <c r="E219" s="122"/>
      <c r="F219" s="123"/>
      <c r="G219" s="124">
        <f ca="1">IFERROR(NOW()-F219,"")</f>
        <v>45956.147646990743</v>
      </c>
      <c r="H219" s="123"/>
      <c r="I219" s="119" t="str">
        <f>IFERROR(VLOOKUP(D219,DB!A:F,6,0),"")</f>
        <v/>
      </c>
      <c r="J219" s="119" t="str">
        <f>IFERROR(VLOOKUP(D219,DB!A:G,7,0),"")</f>
        <v/>
      </c>
      <c r="K219" s="125"/>
      <c r="L219" s="121" t="str">
        <f>IFERROR(VLOOKUP(D219,DB!A:I,9,0),"")</f>
        <v/>
      </c>
    </row>
    <row r="220" spans="1:12" ht="15" customHeight="1">
      <c r="A220" s="126"/>
      <c r="B220" s="126" t="str">
        <f>IFERROR(VLOOKUP(D220,DB!A:K,11,0),"")</f>
        <v/>
      </c>
      <c r="C220" s="127"/>
      <c r="D220" s="128"/>
      <c r="E220" s="129"/>
      <c r="F220" s="130"/>
      <c r="G220" s="131">
        <f ca="1">IFERROR(NOW()-F220,"")</f>
        <v>45956.147646990743</v>
      </c>
      <c r="H220" s="130"/>
      <c r="I220" s="126" t="str">
        <f>IFERROR(VLOOKUP(D220,DB!A:F,6,0),"")</f>
        <v/>
      </c>
      <c r="J220" s="126" t="str">
        <f>IFERROR(VLOOKUP(D220,DB!A:G,7,0),"")</f>
        <v/>
      </c>
      <c r="K220" s="132"/>
      <c r="L220" s="128" t="str">
        <f>IFERROR(VLOOKUP(D220,DB!A:I,9,0),"")</f>
        <v/>
      </c>
    </row>
  </sheetData>
  <dataValidations count="2">
    <dataValidation allowBlank="1" showInputMessage="1" showErrorMessage="1" sqref="E1" xr:uid="{A4F81451-56CC-4543-9497-104C4E44EE4B}"/>
    <dataValidation type="list" allowBlank="1" showInputMessage="1" showErrorMessage="1" sqref="E2:E1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7" sqref="D7"/>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39094</v>
      </c>
      <c r="B2" s="37" t="str">
        <f>IFERROR(VLOOKUP(D2,DB!A:K,11,0),"")</f>
        <v>R5</v>
      </c>
      <c r="C2" s="37">
        <v>3</v>
      </c>
      <c r="D2" s="118" t="s">
        <v>36034</v>
      </c>
      <c r="E2" s="37" t="s">
        <v>38998</v>
      </c>
      <c r="F2" s="38">
        <v>45891.832060185188</v>
      </c>
      <c r="G2" s="144">
        <f ca="1">IFERROR(NOW()-F2,"")</f>
        <v>64.315586805554631</v>
      </c>
      <c r="H2" s="38">
        <v>45891.790393518517</v>
      </c>
      <c r="I2" s="37" t="str">
        <f>IFERROR(VLOOKUP(D2,DB!A:F,6,0),"")</f>
        <v>Generator-SG</v>
      </c>
      <c r="J2" s="37" t="str">
        <f>IFERROR(VLOOKUP(D2,DB!A:G,7,0),"")</f>
        <v>Vandalized</v>
      </c>
      <c r="K2" s="37" t="s">
        <v>39095</v>
      </c>
      <c r="L2" s="37" t="str">
        <f>IFERROR(VLOOKUP(D2,DB!A:I,9,0),"")</f>
        <v>Latis</v>
      </c>
      <c r="M2" s="117"/>
    </row>
    <row r="3" spans="1:13" ht="30.75">
      <c r="A3" s="37" t="s">
        <v>39096</v>
      </c>
      <c r="B3" s="37" t="str">
        <f>IFERROR(VLOOKUP(D3,DB!A:K,11,0),"")</f>
        <v>R5</v>
      </c>
      <c r="C3" s="37">
        <v>1</v>
      </c>
      <c r="D3" s="37" t="s">
        <v>31329</v>
      </c>
      <c r="E3" s="37" t="s">
        <v>39079</v>
      </c>
      <c r="F3" s="38">
        <v>45926.188877314817</v>
      </c>
      <c r="G3" s="144">
        <f t="shared" ref="G3" ca="1" si="0">IFERROR(NOW()-F3,"")</f>
        <v>29.958769675926305</v>
      </c>
      <c r="H3" s="38">
        <v>45926.158159722225</v>
      </c>
      <c r="I3" s="37" t="str">
        <f>IFERROR(VLOOKUP(D3,DB!A:F,6,0),"")</f>
        <v>SCECO</v>
      </c>
      <c r="J3" s="37" t="str">
        <f>IFERROR(VLOOKUP(D3,DB!A:G,7,0),"")</f>
        <v>Good</v>
      </c>
      <c r="K3" s="37" t="s">
        <v>39097</v>
      </c>
      <c r="L3" s="37" t="str">
        <f>IFERROR(VLOOKUP(D3,DB!A:I,9,0),"")</f>
        <v>Latis</v>
      </c>
      <c r="M3" s="117"/>
    </row>
    <row r="4" spans="1:13" ht="48" customHeight="1">
      <c r="A4" s="152" t="s">
        <v>39098</v>
      </c>
      <c r="B4" s="152" t="str">
        <f>IFERROR(VLOOKUP(D4,DB!A:K,11,0),"")</f>
        <v>R5</v>
      </c>
      <c r="C4" s="152">
        <v>1</v>
      </c>
      <c r="D4" s="152" t="s">
        <v>34781</v>
      </c>
      <c r="E4" s="152" t="s">
        <v>39079</v>
      </c>
      <c r="F4" s="153">
        <v>45948.661111111112</v>
      </c>
      <c r="G4" s="154">
        <f ca="1">IFERROR(NOW()-F4,"")</f>
        <v>7.4865358796305372</v>
      </c>
      <c r="H4" s="153">
        <v>45948.661111111112</v>
      </c>
      <c r="I4" s="152" t="str">
        <f>IFERROR(VLOOKUP(D4,DB!A:F,6,0),"")</f>
        <v>SCECO</v>
      </c>
      <c r="J4" s="152" t="str">
        <f>IFERROR(VLOOKUP(D4,DB!A:G,7,0),"")</f>
        <v>Dead</v>
      </c>
      <c r="K4" s="152" t="s">
        <v>39099</v>
      </c>
      <c r="L4" s="152" t="str">
        <f>IFERROR(VLOOKUP(D4,DB!A:I,9,0),"")</f>
        <v>Latis</v>
      </c>
    </row>
    <row r="5" spans="1:13" ht="15">
      <c r="A5" s="152"/>
      <c r="B5" s="152" t="str">
        <f>IFERROR(VLOOKUP(D5,DB!A:K,11,0),"")</f>
        <v/>
      </c>
      <c r="C5" s="152"/>
      <c r="D5" s="152"/>
      <c r="E5" s="152"/>
      <c r="F5" s="153"/>
      <c r="G5" s="154">
        <f ca="1">IFERROR(NOW()-F5,"")</f>
        <v>45956.147646990743</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45956.147646990743</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45956.147646990743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45956.147646990743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45956.147646990743</v>
      </c>
      <c r="H9" s="153"/>
      <c r="I9" s="152" t="str">
        <f>IFERROR(VLOOKUP(D9,DB!A:F,6,0),"")</f>
        <v/>
      </c>
      <c r="J9" s="152" t="str">
        <f>IFERROR(VLOOKUP(D9,DB!A:G,7,0),"")</f>
        <v/>
      </c>
      <c r="K9" s="152"/>
      <c r="L9" s="152" t="str">
        <f>IFERROR(VLOOKUP(D9,DB!A:I,9,0),"")</f>
        <v/>
      </c>
    </row>
    <row r="10" spans="1:13" ht="15">
      <c r="A10" s="152"/>
      <c r="B10" s="152" t="str">
        <f>IFERROR(VLOOKUP(#REF!,DB!A:K,11,0),"")</f>
        <v/>
      </c>
      <c r="C10" s="152"/>
      <c r="D10" s="152"/>
      <c r="E10" s="152"/>
      <c r="F10" s="153"/>
      <c r="G10" s="154">
        <f ca="1">IFERROR(NOW()-F10,"")</f>
        <v>45956.147646990743</v>
      </c>
      <c r="H10" s="153"/>
      <c r="I10" s="152" t="str">
        <f>IFERROR(VLOOKUP(#REF!,DB!A:F,6,0),"")</f>
        <v/>
      </c>
      <c r="J10" s="152" t="str">
        <f>IFERROR(VLOOKUP(#REF!,DB!A:G,7,0),"")</f>
        <v/>
      </c>
      <c r="K10" s="152"/>
      <c r="L10" s="152" t="str">
        <f>IFERROR(VLOOKUP(#REF!,DB!A:I,9,0),"")</f>
        <v/>
      </c>
    </row>
    <row r="11" spans="1:13" ht="15">
      <c r="A11" s="152"/>
      <c r="B11" s="152" t="str">
        <f>IFERROR(VLOOKUP(D11,DB!A:K,11,0),"")</f>
        <v/>
      </c>
      <c r="C11" s="152"/>
      <c r="D11" s="152"/>
      <c r="E11" s="152"/>
      <c r="F11" s="153"/>
      <c r="G11" s="154">
        <f ca="1">IFERROR(NOW()-F11,"")</f>
        <v>45956.147646990743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45956.147646990743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45956.147646990743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45956.147646990743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45956.147646990743</v>
      </c>
      <c r="H15" s="153"/>
      <c r="I15" s="152" t="str">
        <f>IFERROR(VLOOKUP(D15,DB!A:F,6,0),"")</f>
        <v/>
      </c>
      <c r="J15" s="152" t="str">
        <f>IFERROR(VLOOKUP(D15,DB!A:G,7,0),"")</f>
        <v/>
      </c>
      <c r="K15" s="152"/>
      <c r="L15" s="152" t="str">
        <f>IFERROR(VLOOKUP(D15,DB!A:I,9,0),"")</f>
        <v/>
      </c>
    </row>
    <row r="16" spans="1:13" ht="15">
      <c r="A16" s="169"/>
      <c r="B16" s="152" t="str">
        <f>IFERROR(VLOOKUP(D16,DB!A:K,11,0),"")</f>
        <v/>
      </c>
      <c r="C16" s="152"/>
      <c r="D16" s="152"/>
      <c r="E16" s="152"/>
      <c r="F16" s="153"/>
      <c r="G16" s="154">
        <f ca="1">IFERROR(NOW()-F16,"")</f>
        <v>45956.147646990743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45956.147646990743</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45956.147646990743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45956.147646990743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45956.147646990743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45956.147646990743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45956.147646990743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45956.147646990743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45956.147646990743</v>
      </c>
      <c r="H24" s="153"/>
      <c r="I24" s="152" t="str">
        <f>IFERROR(VLOOKUP(D24,DB!A:F,6,0),"")</f>
        <v/>
      </c>
      <c r="J24" s="152" t="str">
        <f>IFERROR(VLOOKUP(D24,DB!A:G,7,0),"")</f>
        <v/>
      </c>
      <c r="K24" s="152"/>
      <c r="L24" s="152" t="str">
        <f>IFERROR(VLOOKUP(D24,DB!A:I,9,0),"")</f>
        <v/>
      </c>
    </row>
    <row r="25" spans="1:12" ht="15">
      <c r="A25" s="152"/>
      <c r="B25" s="152" t="str">
        <f>IFERROR(VLOOKUP(D25,DB!A:K,11,0),"")</f>
        <v/>
      </c>
      <c r="C25" s="152"/>
      <c r="D25"/>
      <c r="E25" s="152"/>
      <c r="F25" s="153"/>
      <c r="G25" s="154">
        <f ca="1">IFERROR(NOW()-F25,"")</f>
        <v>45956.147646990743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45956.147646990743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45956.147646990743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45956.147646990743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45956.147646990743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45956.147646990743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45956.147646990743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45956.147646990743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45956.147646990743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45956.147646990743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45956.147646990743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45956.147646990743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45956.147646990743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45956.147646990743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45956.147646990743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45956.147646990743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45956.147646990743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45956.147646990743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45956.147646990743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45956.147646990743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45956.147646990743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45956.147646990743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45956.147646990743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45956.147646990743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45956.147646990743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45956.147646990743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45956.147646990743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45956.147646990743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45956.147646990743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45956.147646990743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45956.147646990743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45956.147646990743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45956.147646990743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45956.147646990743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45956.147646990743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45956.147646990743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45956.147646990743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45956.147646990743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45956.147646990743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45956.147646990743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45956.147646990743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45956.147646990743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45956.147646990743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45956.147646990743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45956.147646990743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45956.147646990743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45956.147646990743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45956.147646990743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45956.147646990743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45956.147646990743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45956.147646990743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45956.147646990743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45956.147646990743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45956.147646990743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45956.147646990743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45956.147646990743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45956.147646990743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45956.147646990743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45956.147646990743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45956.147646990743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45956.147646990743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45956.147646990743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45956.147646990743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45956.147646990743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45956.147646990743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45956.147646990743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45956.147646990743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45956.147646990743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45956.147646990743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45956.147646990743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45956.147646990743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45956.147646990743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45956.147646990743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45956.147646990743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45956.147646990743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45956.147646990743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45956.147646990743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45956.147646990743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45956.147646990743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45956.147646990743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45956.147646990743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45956.147646990743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45956.147646990743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45956.147646990743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45956.147646990743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45956.147646990743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45956.147646990743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45956.147646990743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45956.147646990743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45956.147646990743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45956.147646990743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45956.147646990743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45956.147646990743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45956.147646990743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45956.147646990743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45956.147646990743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45956.147646990743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45956.147646990743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45956.147646990743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45956.147646990743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45956.147646990743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45956.147646990743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45956.147646990743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45956.147646990743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45956.147646990743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45956.147646990743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45956.147646990743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45956.147646990743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45956.147646990743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45956.147646990743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45956.147646990743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45956.147646990743</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45956.147646990743</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45956.147646990743</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45956.147646990743</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45956.147646990743</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45956.147646990743</v>
      </c>
      <c r="H141" s="153"/>
      <c r="I141" s="152" t="str">
        <f>IFERROR(VLOOKUP(D141,DB!A:F,6,0),"")</f>
        <v/>
      </c>
      <c r="J141" s="152" t="str">
        <f>IFERROR(VLOOKUP(D141,DB!A:G,7,0),"")</f>
        <v/>
      </c>
      <c r="K141" s="152"/>
      <c r="L141" s="152" t="str">
        <f>IFERROR(VLOOKUP(D141,DB!A:I,9,0),"")</f>
        <v/>
      </c>
    </row>
    <row r="142" spans="1:12" ht="15">
      <c r="A142" s="152"/>
      <c r="B142" s="152" t="str">
        <f>IFERROR(VLOOKUP(D142,DB!A:K,11,0),"")</f>
        <v/>
      </c>
      <c r="C142" s="152"/>
      <c r="D142" s="152"/>
      <c r="E142" s="152"/>
      <c r="F142" s="153"/>
      <c r="G142" s="154">
        <f ca="1">IFERROR(NOW()-F142,"")</f>
        <v>45956.147646990743</v>
      </c>
      <c r="H142" s="153"/>
      <c r="I142" s="152" t="str">
        <f>IFERROR(VLOOKUP(D142,DB!A:F,6,0),"")</f>
        <v/>
      </c>
      <c r="J142" s="152" t="str">
        <f>IFERROR(VLOOKUP(D142,DB!A:G,7,0),"")</f>
        <v/>
      </c>
      <c r="K142" s="152"/>
      <c r="L142" s="152" t="str">
        <f>IFERROR(VLOOKUP(D142,DB!A:I,9,0),"")</f>
        <v/>
      </c>
    </row>
    <row r="143" spans="1:12" ht="15">
      <c r="A143" s="158"/>
      <c r="B143" s="158" t="str">
        <f>IFERROR(VLOOKUP(D143,DB!A:K,11,0),"")</f>
        <v/>
      </c>
      <c r="C143" s="158"/>
      <c r="D143" s="158"/>
      <c r="E143" s="158"/>
      <c r="F143" s="159"/>
      <c r="G143" s="160">
        <f ca="1">IFERROR(NOW()-F143,"")</f>
        <v>45956.147646990743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45956.147646990743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45956.147646990743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45956.147646990743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45956.147646990743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45956.147646990743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45956.147646990743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45956.147646990743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45956.147646990743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45956.147646990743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45956.147646990743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45956.147646990743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45956.147646990743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45956.147646990743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45956.147646990743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45956.147646990743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45956.147646990743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45956.147646990743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45956.147646990743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45956.147646990743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45956.147646990743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45956.147646990743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45956.147646990743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45956.147646990743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45956.147646990743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45956.147646990743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45956.147646990743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45956.147646990743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45956.147646990743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45956.147646990743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45956.147646990743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45956.147646990743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45956.147646990743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45956.147646990743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45956.147646990743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45956.147646990743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45956.147646990743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45956.147646990743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45956.147646990743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45956.147646990743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45956.147646990743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45956.147646990743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45956.147646990743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45956.147646990743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45956.147646990743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45956.147646990743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45956.147646990743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45956.147646990743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45956.147646990743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45956.147646990743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45956.147646990743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45956.147646990743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45956.147646990743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45956.147646990743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45956.147646990743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45956.147646990743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45956.147646990743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45956.147646990743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45956.147646990743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45956.147646990743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45956.147646990743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45956.147646990743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45956.147646990743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45956.147646990743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45956.147646990743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45956.147646990743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45956.147646990743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45956.147646990743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45956.147646990743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45956.147646990743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45956.147646990743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45956.147646990743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45956.147646990743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45956.147646990743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45956.147646990743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45956.147646990743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45956.147646990743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45956.147646990743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45956.147646990743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45956.147646990743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45956.147646990743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45956.147646990743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45956.147646990743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45956.147646990743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45956.147646990743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45956.147646990743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45956.147646990743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45956.147646990743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45956.147646990743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45956.147646990743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45956.147646990743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45956.147646990743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45956.147646990743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45956.147646990743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45956.147646990743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45956.147646990743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45956.147646990743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45956.147646990743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45956.147646990743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45956.147646990743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45956.147646990743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45956.147646990743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45956.147646990743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45956.147646990743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45956.147646990743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45956.147646990743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45956.147646990743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45956.147646990743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45956.147646990743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45956.147646990743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45956.147646990743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45956.147646990743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45956.147646990743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45956.147646990743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45956.147646990743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45956.147646990743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45956.147646990743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45956.147646990743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45956.147646990743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45956.147646990743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45956.147646990743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45956.147646990743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45956.147646990743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45956.147646990743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45956.147646990743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45956.147646990743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45956.147646990743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45956.147646990743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45956.147646990743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45956.147646990743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45956.147646990743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45956.147646990743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45956.147646990743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45956.147646990743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45956.147646990743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45956.147646990743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45956.147646990743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45956.147646990743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45956.147646990743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45956.147646990743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45956.147646990743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45956.147646990743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45956.147646990743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45956.147646990743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45956.147646990743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45956.147646990743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45956.147646990743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45956.147646990743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45956.147646990743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45956.147646990743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45956.147646990743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45956.147646990743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45956.147646990743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45956.147646990743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45956.147646990743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45956.147646990743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45956.147646990743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45956.147646990743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45956.147646990743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45956.147646990743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45956.147646990743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45956.147646990743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45956.147646990743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45956.147646990743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45956.147646990743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45956.147646990743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45956.147646990743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45956.147646990743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45956.147646990743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45956.147646990743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45956.147646990743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45956.147646990743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45956.147646990743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45956.147646990743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45956.147646990743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45956.147646990743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45956.147646990743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45956.147646990743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45956.147646990743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45956.147646990743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45956.147646990743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45956.147646990743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45956.147646990743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45956.147646990743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45956.147646990743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45956.147646990743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45956.147646990743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45956.147646990743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45956.147646990743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45956.147646990743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45956.147646990743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45956.147646990743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45956.147646990743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45956.147646990743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45956.147646990743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45956.147646990743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45956.147646990743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45956.147646990743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45956.147646990743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45956.147646990743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45956.147646990743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45956.147646990743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45956.147646990743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45956.147646990743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45956.147646990743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45956.147646990743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45956.147646990743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45956.147646990743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45956.147646990743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45956.147646990743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45956.147646990743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45956.147646990743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45956.147646990743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45956.147646990743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45956.147646990743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45956.147646990743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45956.147646990743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45956.147646990743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45956.147646990743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45956.147646990743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45956.147646990743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45956.147646990743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45956.147646990743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45956.147646990743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45956.147646990743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45956.147646990743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45956.147646990743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45956.147646990743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45956.147646990743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45956.147646990743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45956.147646990743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45956.147646990743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45956.147646990743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45956.147646990743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45956.147646990743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45956.147646990743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45956.147646990743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45956.147646990743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45956.147646990743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45956.147646990743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45956.147646990743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45956.147646990743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45956.147646990743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45956.147646990743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45956.147646990743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45956.147646990743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45956.147646990743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45956.147646990743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45956.147646990743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45956.147646990743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45956.147646990743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45956.147646990743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45956.147646990743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45956.147646990743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45956.147646990743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45956.147646990743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45956.147646990743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45956.147646990743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45956.147646990743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45956.147646990743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45956.147646990743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45956.147646990743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45956.147646990743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45956.147646990743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45956.147646990743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45956.147646990743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45956.147646990743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45956.147646990743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45956.147646990743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45956.147646990743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45956.147646990743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45956.147646990743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45956.147646990743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45956.147646990743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45956.147646990743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45956.147646990743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45956.147646990743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45956.147646990743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45956.147646990743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45956.147646990743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45956.147646990743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45956.147646990743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45956.147646990743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45956.147646990743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45956.147646990743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45956.147646990743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45956.147646990743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45956.147646990743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45956.147646990743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45956.147646990743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45956.147646990743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45956.147646990743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45956.147646990743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45956.147646990743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45956.147646990743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45956.147646990743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45956.147646990743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45956.147646990743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45956.147646990743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45956.147646990743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45956.147646990743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45956.147646990743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45956.147646990743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45956.147646990743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45956.147646990743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45956.147646990743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45956.147646990743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45956.147646990743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45956.147646990743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45956.147646990743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45956.147646990743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45956.147646990743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45956.147646990743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45956.147646990743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45956.147646990743</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45956.147646990743</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45956.147646990743</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45956.147646990743</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45956.147646990743</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45956.147646990743</v>
      </c>
      <c r="H462" s="159"/>
      <c r="I462" s="158" t="str">
        <f>IFERROR(VLOOKUP(D462,DB!A:F,6,0),"")</f>
        <v/>
      </c>
      <c r="J462" s="158" t="str">
        <f>IFERROR(VLOOKUP(D462,DB!A:G,7,0),"")</f>
        <v/>
      </c>
      <c r="K462" s="158"/>
      <c r="L462" s="158" t="str">
        <f>IFERROR(VLOOKUP(D462,DB!A:I,9,0),"")</f>
        <v/>
      </c>
    </row>
    <row r="463" spans="1:12" ht="15">
      <c r="A463" s="158"/>
      <c r="B463" s="158" t="str">
        <f>IFERROR(VLOOKUP(D463,DB!A:K,11,0),"")</f>
        <v/>
      </c>
      <c r="C463" s="158"/>
      <c r="D463" s="158"/>
      <c r="E463" s="158"/>
      <c r="F463" s="159"/>
      <c r="G463" s="160">
        <f ca="1">IFERROR(NOW()-F463,"")</f>
        <v>45956.147646990743</v>
      </c>
      <c r="H463" s="159"/>
      <c r="I463" s="158" t="str">
        <f>IFERROR(VLOOKUP(D463,DB!A:F,6,0),"")</f>
        <v/>
      </c>
      <c r="J463" s="158" t="str">
        <f>IFERROR(VLOOKUP(D463,DB!A:G,7,0),"")</f>
        <v/>
      </c>
      <c r="K463" s="158"/>
      <c r="L463" s="158"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4"/>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39100</v>
      </c>
      <c r="B2" s="103" t="str">
        <f>IFERROR(VLOOKUP(D2,DB!A:K,11,0),"")</f>
        <v>R6</v>
      </c>
      <c r="C2" s="105">
        <v>1</v>
      </c>
      <c r="D2" s="103" t="s">
        <v>38564</v>
      </c>
      <c r="E2" s="106" t="s">
        <v>38998</v>
      </c>
      <c r="F2" s="107">
        <v>45956.104409722226</v>
      </c>
      <c r="G2" s="77">
        <f ca="1">IFERROR(NOW()-F2,"-")</f>
        <v>4.3237268517259508E-2</v>
      </c>
      <c r="H2" s="107">
        <v>45956.092986111114</v>
      </c>
      <c r="I2" s="103" t="str">
        <f>IFERROR(VLOOKUP(D2,DB!A:F,6,0),"")</f>
        <v>Generator-SG</v>
      </c>
      <c r="J2" s="102" t="str">
        <f>IFERROR(VLOOKUP(D2,DB!A:G,7,0),"")</f>
        <v>Vandalized</v>
      </c>
      <c r="K2" s="108" t="s">
        <v>39101</v>
      </c>
      <c r="L2" s="109" t="str">
        <f>IFERROR(VLOOKUP(D2,DB!A:I,9,0),"")</f>
        <v>Latis</v>
      </c>
    </row>
    <row r="3" spans="1:16383" ht="31.5" customHeight="1">
      <c r="A3" s="104"/>
      <c r="B3" s="103" t="str">
        <f>IFERROR(VLOOKUP(D3,DB!A:K,11,0),"")</f>
        <v/>
      </c>
      <c r="C3" s="105"/>
      <c r="D3" s="103"/>
      <c r="E3" s="106"/>
      <c r="F3" s="107"/>
      <c r="G3" s="77">
        <f ca="1">IFERROR(NOW()-F3,"-")</f>
        <v>45956.147646990743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45956.147646990743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45956.147646990743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45956.147646990743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45956.147646990743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45956.147646990743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45956.147646990743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45956.147646990743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45956.147646990743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45956.147646990743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45956.147646990743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45956.147646990743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45956.147646990743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45956.147646990743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45956.147646990743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45956.147646990743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45956.147646990743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45956.147646990743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45956.147646990743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45956.147646990743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45956.147646990743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45956.147646990743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45956.147646990743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45956.147646990743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45956.147646990743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45956.147646990743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45956.147646990743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45956.147646990743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45956.147646990743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45956.147646990743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45956.147646990743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45956.147646990743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45956.147646990743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45956.147646990743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45956.147646990743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45956.147646990743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45956.147646990743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45956.147646990743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45956.147646990743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45956.147646990743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45956.147646990743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45956.147646990743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45956.147646990743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45956.147646990743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45956.147646990743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45956.147646990743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45956.147646990743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45956.147646990743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45956.147646990743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45956.147646990743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45956.147646990743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45956.147646990743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45956.147646990743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45956.147646990743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45956.147646990743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45956.147646990743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45956.147646990743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45956.147646990743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45956.147646990743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45956.147646990743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45956.147646990743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45956.147646990743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45956.147646990743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45956.147646990743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45956.147646990743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45956.147646990743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45956.147646990743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45956.147646990743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45956.147646990743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45956.147646990743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45956.147646990743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45956.147646990743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45956.147646990743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45956.147646990743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45956.147646990743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45956.147646990743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45956.147646990743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45956.147646990743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45956.147646990743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45956.147646990743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45956.147646990743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45956.147646990743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45956.147646990743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45956.147646990743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45956.147646990743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45956.147646990743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45956.147646990743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45956.147646990743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45956.147646990743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45956.147646990743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45956.147646990743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45956.147646990743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45956.147646990743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45956.147646990743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45956.147646990743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45956.147646990743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45956.147646990743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45956.147646990743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45956.147646990743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45956.147646990743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45956.147646990743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45956.147646990743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45956.147646990743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45956.147646990743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45956.147646990743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45956.147646990743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45956.147646990743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45956.147646990743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45956.147646990743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45956.147646990743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45956.147646990743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45956.147646990743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45956.147646990743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45956.147646990743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45956.147646990743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45956.147646990743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45956.147646990743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45956.147646990743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45956.147646990743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45956.147646990743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45956.147646990743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45956.147646990743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45956.147646990743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45956.147646990743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45956.147646990743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45956.147646990743</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45956.147646990743</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45956.147646990743</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45956.147646990743</v>
      </c>
      <c r="H131" s="107"/>
      <c r="I131" s="103" t="str">
        <f>IFERROR(VLOOKUP(D131,DB!A:F,6,0),"")</f>
        <v/>
      </c>
      <c r="J131" s="102" t="str">
        <f>IFERROR(VLOOKUP(D131,DB!A:G,7,0),"")</f>
        <v/>
      </c>
      <c r="K131" s="108"/>
      <c r="L131" s="109" t="str">
        <f>IFERROR(VLOOKUP(D131,DB!A:I,9,0),"")</f>
        <v/>
      </c>
    </row>
    <row r="132" spans="1:12" ht="31.5" customHeight="1">
      <c r="A132" s="104"/>
      <c r="B132" s="103" t="str">
        <f>IFERROR(VLOOKUP(D132,DB!A:K,11,0),"")</f>
        <v/>
      </c>
      <c r="C132" s="105"/>
      <c r="D132" s="103"/>
      <c r="E132" s="106"/>
      <c r="F132" s="107"/>
      <c r="G132" s="77">
        <f ca="1">IFERROR(NOW()-F132,"-")</f>
        <v>45956.147646990743</v>
      </c>
      <c r="H132" s="107"/>
      <c r="I132" s="103" t="str">
        <f>IFERROR(VLOOKUP(D132,DB!A:F,6,0),"")</f>
        <v/>
      </c>
      <c r="J132" s="102" t="str">
        <f>IFERROR(VLOOKUP(D132,DB!A:G,7,0),"")</f>
        <v/>
      </c>
      <c r="K132" s="108"/>
      <c r="L132" s="109" t="str">
        <f>IFERROR(VLOOKUP(D132,DB!A:I,9,0),"")</f>
        <v/>
      </c>
    </row>
    <row r="133" spans="1:12" ht="31.5" customHeight="1">
      <c r="A133" s="104"/>
      <c r="B133" s="103" t="str">
        <f>IFERROR(VLOOKUP(D133,DB!A:K,11,0),"")</f>
        <v/>
      </c>
      <c r="C133" s="105"/>
      <c r="D133" s="103"/>
      <c r="E133" s="106"/>
      <c r="F133" s="107"/>
      <c r="G133" s="77">
        <f ca="1">IFERROR(NOW()-F133,"-")</f>
        <v>45956.147646990743</v>
      </c>
      <c r="H133" s="107"/>
      <c r="I133" s="103" t="str">
        <f>IFERROR(VLOOKUP(D133,DB!A:F,6,0),"")</f>
        <v/>
      </c>
      <c r="J133" s="102" t="str">
        <f>IFERROR(VLOOKUP(D133,DB!A:G,7,0),"")</f>
        <v/>
      </c>
      <c r="K133" s="108"/>
      <c r="L133" s="109" t="str">
        <f>IFERROR(VLOOKUP(D133,DB!A:I,9,0),"")</f>
        <v/>
      </c>
    </row>
    <row r="134" spans="1:12" ht="31.5" customHeight="1">
      <c r="A134" s="104"/>
      <c r="B134" s="103" t="str">
        <f>IFERROR(VLOOKUP(D134,DB!A:K,11,0),"")</f>
        <v/>
      </c>
      <c r="C134" s="105"/>
      <c r="D134" s="103"/>
      <c r="E134" s="106"/>
      <c r="F134" s="107"/>
      <c r="G134" s="77">
        <f ca="1">IFERROR(NOW()-F134,"-")</f>
        <v>45956.147646990743</v>
      </c>
      <c r="H134" s="107"/>
      <c r="I134" s="103" t="str">
        <f>IFERROR(VLOOKUP(D134,DB!A:F,6,0),"")</f>
        <v/>
      </c>
      <c r="J134" s="102" t="str">
        <f>IFERROR(VLOOKUP(D134,DB!A:G,7,0),"")</f>
        <v/>
      </c>
      <c r="K134" s="108"/>
      <c r="L134" s="109" t="str">
        <f>IFERROR(VLOOKUP(D134,DB!A:I,9,0),"")</f>
        <v/>
      </c>
    </row>
  </sheetData>
  <dataValidations count="2">
    <dataValidation allowBlank="1" showInputMessage="1" showErrorMessage="1" sqref="E1" xr:uid="{380493DB-286A-4683-AF55-C78F04945A49}"/>
    <dataValidation type="list" allowBlank="1" showInputMessage="1" showErrorMessage="1" sqref="E2:E13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2025-10-26T00:32:41Z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